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8\forallworkers\ОТДЕЛ МОНИТОРИНГА И КОМПЛЕКСНОГО АНАЛИЗА СФЕРЫ ДЕЯТЕЛЬНОСТИ МОЛОДЕЖНОЙ ПОЛИТИКИ\Стастистика и Аналитика 2016-2023\Статистика и аналитика 2023\СТАТИСТИКА 2023\Отчеты центров\"/>
    </mc:Choice>
  </mc:AlternateContent>
  <xr:revisionPtr revIDLastSave="0" documentId="13_ncr:1_{CB1D1948-F549-4DE8-99B1-5C7A4A41180F}" xr6:coauthVersionLast="47" xr6:coauthVersionMax="47" xr10:uidLastSave="{00000000-0000-0000-0000-000000000000}"/>
  <bookViews>
    <workbookView xWindow="-120" yWindow="-120" windowWidth="29040" windowHeight="15840" tabRatio="715" activeTab="9" xr2:uid="{00000000-000D-0000-FFFF-FFFF00000000}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81029" iterateDelta="1E-4"/>
</workbook>
</file>

<file path=xl/calcChain.xml><?xml version="1.0" encoding="utf-8"?>
<calcChain xmlns="http://schemas.openxmlformats.org/spreadsheetml/2006/main">
  <c r="D3" i="35" l="1"/>
  <c r="B6" i="35"/>
  <c r="E5" i="35"/>
  <c r="D5" i="35"/>
  <c r="B5" i="35"/>
  <c r="E4" i="35"/>
  <c r="D4" i="35"/>
  <c r="B4" i="35"/>
  <c r="C4" i="35"/>
  <c r="C5" i="35" l="1"/>
  <c r="C4" i="34" l="1"/>
  <c r="E3" i="29" l="1"/>
  <c r="C9" i="32"/>
  <c r="C8" i="32"/>
  <c r="B19" i="30" l="1"/>
  <c r="B10" i="35" l="1"/>
  <c r="C5" i="9"/>
  <c r="L111" i="33"/>
  <c r="D99" i="33"/>
  <c r="C99" i="33"/>
  <c r="D5" i="33" l="1"/>
  <c r="C16" i="32" l="1"/>
  <c r="C15" i="32"/>
  <c r="C14" i="32"/>
  <c r="C13" i="32"/>
  <c r="C12" i="32"/>
  <c r="C11" i="32"/>
  <c r="C7" i="32"/>
  <c r="C6" i="32"/>
  <c r="C5" i="32"/>
  <c r="C4" i="32"/>
  <c r="B3" i="29" l="1"/>
  <c r="I5" i="9" l="1"/>
  <c r="B5" i="9" l="1"/>
  <c r="B10" i="32" l="1"/>
  <c r="B3" i="32"/>
  <c r="E10" i="35" l="1"/>
  <c r="D10" i="35"/>
  <c r="C10" i="35"/>
  <c r="D59" i="8" l="1"/>
  <c r="D14" i="31" l="1"/>
  <c r="C14" i="31"/>
  <c r="G14" i="31" l="1"/>
  <c r="F14" i="31"/>
  <c r="C16" i="31" s="1"/>
  <c r="F15" i="31" l="1"/>
  <c r="E15" i="31"/>
  <c r="E14" i="31"/>
  <c r="B36" i="37" l="1"/>
  <c r="B31" i="37"/>
  <c r="B26" i="37"/>
  <c r="B21" i="37"/>
  <c r="B15" i="37"/>
  <c r="D3" i="37"/>
  <c r="C37" i="37" s="1"/>
  <c r="C3" i="37"/>
  <c r="C24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3" i="37"/>
  <c r="C25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2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8" i="33" l="1"/>
  <c r="K118" i="33"/>
  <c r="J118" i="33"/>
  <c r="I118" i="33"/>
  <c r="H118" i="33"/>
  <c r="G118" i="33"/>
  <c r="D118" i="33"/>
  <c r="C118" i="33"/>
  <c r="L115" i="33"/>
  <c r="L110" i="33" s="1"/>
  <c r="K115" i="33"/>
  <c r="J115" i="33"/>
  <c r="J110" i="33" s="1"/>
  <c r="I115" i="33"/>
  <c r="H115" i="33"/>
  <c r="G115" i="33"/>
  <c r="G110" i="33" s="1"/>
  <c r="D115" i="33"/>
  <c r="D110" i="33" s="1"/>
  <c r="C115" i="33"/>
  <c r="K111" i="33"/>
  <c r="J111" i="33"/>
  <c r="I111" i="33"/>
  <c r="H111" i="33"/>
  <c r="G111" i="33"/>
  <c r="D111" i="33"/>
  <c r="C111" i="33"/>
  <c r="L105" i="33"/>
  <c r="K105" i="33"/>
  <c r="J105" i="33"/>
  <c r="I105" i="33"/>
  <c r="H105" i="33"/>
  <c r="G105" i="33"/>
  <c r="D105" i="33"/>
  <c r="C105" i="33"/>
  <c r="L99" i="33"/>
  <c r="K99" i="33"/>
  <c r="J99" i="33"/>
  <c r="I99" i="33"/>
  <c r="H99" i="33"/>
  <c r="G99" i="33"/>
  <c r="L95" i="33"/>
  <c r="K95" i="33"/>
  <c r="J95" i="33"/>
  <c r="I95" i="33"/>
  <c r="H95" i="33"/>
  <c r="G95" i="33"/>
  <c r="D95" i="33"/>
  <c r="C95" i="33"/>
  <c r="L89" i="33"/>
  <c r="K89" i="33"/>
  <c r="J89" i="33"/>
  <c r="I89" i="33"/>
  <c r="H89" i="33"/>
  <c r="G89" i="33"/>
  <c r="D89" i="33"/>
  <c r="C89" i="33"/>
  <c r="L83" i="33"/>
  <c r="K83" i="33"/>
  <c r="J83" i="33"/>
  <c r="I83" i="33"/>
  <c r="I78" i="33" s="1"/>
  <c r="H83" i="33"/>
  <c r="G83" i="33"/>
  <c r="D83" i="33"/>
  <c r="C83" i="33"/>
  <c r="L79" i="33"/>
  <c r="L78" i="33" s="1"/>
  <c r="K79" i="33"/>
  <c r="J79" i="33"/>
  <c r="I79" i="33"/>
  <c r="H79" i="33"/>
  <c r="G79" i="33"/>
  <c r="D79" i="33"/>
  <c r="C79" i="33"/>
  <c r="K78" i="33"/>
  <c r="J78" i="33"/>
  <c r="L73" i="33"/>
  <c r="K73" i="33"/>
  <c r="J73" i="33"/>
  <c r="I73" i="33"/>
  <c r="H73" i="33"/>
  <c r="G73" i="33"/>
  <c r="D73" i="33"/>
  <c r="C73" i="33"/>
  <c r="L66" i="33"/>
  <c r="K66" i="33"/>
  <c r="J66" i="33"/>
  <c r="I66" i="33"/>
  <c r="H66" i="33"/>
  <c r="G66" i="33"/>
  <c r="D66" i="33"/>
  <c r="C66" i="33"/>
  <c r="L62" i="33"/>
  <c r="L61" i="33" s="1"/>
  <c r="K62" i="33"/>
  <c r="K61" i="33" s="1"/>
  <c r="J62" i="33"/>
  <c r="J61" i="33" s="1"/>
  <c r="I62" i="33"/>
  <c r="I61" i="33" s="1"/>
  <c r="H62" i="33"/>
  <c r="H61" i="33" s="1"/>
  <c r="G62" i="33"/>
  <c r="D62" i="33"/>
  <c r="C62" i="33"/>
  <c r="L57" i="33"/>
  <c r="K57" i="33"/>
  <c r="J57" i="33"/>
  <c r="I57" i="33"/>
  <c r="H57" i="33"/>
  <c r="G57" i="33"/>
  <c r="D57" i="33"/>
  <c r="C57" i="33"/>
  <c r="L52" i="33"/>
  <c r="K52" i="33"/>
  <c r="J52" i="33"/>
  <c r="I52" i="33"/>
  <c r="H52" i="33"/>
  <c r="G52" i="33"/>
  <c r="D52" i="33"/>
  <c r="C52" i="33"/>
  <c r="L48" i="33"/>
  <c r="K48" i="33"/>
  <c r="J48" i="33"/>
  <c r="I48" i="33"/>
  <c r="H48" i="33"/>
  <c r="G48" i="33"/>
  <c r="D48" i="33"/>
  <c r="C48" i="33"/>
  <c r="C47" i="33" s="1"/>
  <c r="G47" i="33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I29" i="33" s="1"/>
  <c r="H30" i="33"/>
  <c r="G30" i="33"/>
  <c r="D30" i="33"/>
  <c r="C30" i="33"/>
  <c r="L21" i="33"/>
  <c r="K21" i="33"/>
  <c r="J21" i="33"/>
  <c r="I21" i="33"/>
  <c r="H21" i="33"/>
  <c r="G21" i="33"/>
  <c r="D21" i="33"/>
  <c r="C21" i="33"/>
  <c r="L12" i="33"/>
  <c r="K12" i="33"/>
  <c r="J12" i="33"/>
  <c r="I12" i="33"/>
  <c r="I4" i="33" s="1"/>
  <c r="H12" i="33"/>
  <c r="G12" i="33"/>
  <c r="D12" i="33"/>
  <c r="C12" i="33"/>
  <c r="L5" i="33"/>
  <c r="K5" i="33"/>
  <c r="J5" i="33"/>
  <c r="I5" i="33"/>
  <c r="H5" i="33"/>
  <c r="G5" i="33"/>
  <c r="G4" i="33" s="1"/>
  <c r="C5" i="33"/>
  <c r="J47" i="33" l="1"/>
  <c r="K47" i="33"/>
  <c r="G78" i="33"/>
  <c r="J4" i="33"/>
  <c r="C29" i="33"/>
  <c r="H78" i="33"/>
  <c r="H110" i="33"/>
  <c r="D4" i="33"/>
  <c r="D29" i="33"/>
  <c r="I47" i="33"/>
  <c r="G29" i="33"/>
  <c r="H47" i="33"/>
  <c r="C78" i="33"/>
  <c r="H29" i="33"/>
  <c r="G61" i="33"/>
  <c r="H94" i="33"/>
  <c r="I110" i="33"/>
  <c r="D78" i="33"/>
  <c r="G94" i="33"/>
  <c r="K94" i="33"/>
  <c r="D94" i="33"/>
  <c r="K110" i="33"/>
  <c r="C110" i="33"/>
  <c r="I94" i="33"/>
  <c r="J94" i="33"/>
  <c r="L94" i="33"/>
  <c r="C61" i="33"/>
  <c r="D61" i="33"/>
  <c r="D47" i="33"/>
  <c r="L47" i="33"/>
  <c r="L4" i="33"/>
  <c r="H4" i="33"/>
  <c r="C94" i="33"/>
  <c r="L29" i="33"/>
  <c r="K4" i="33"/>
  <c r="C4" i="33"/>
  <c r="K29" i="33"/>
  <c r="I16" i="31" l="1"/>
  <c r="B9" i="16" l="1"/>
  <c r="D9" i="16"/>
  <c r="C9" i="16"/>
  <c r="H59" i="8" l="1"/>
  <c r="G59" i="8"/>
  <c r="M5" i="9" l="1"/>
  <c r="F5" i="9"/>
  <c r="J5" i="9"/>
  <c r="C59" i="8" l="1"/>
</calcChain>
</file>

<file path=xl/sharedStrings.xml><?xml version="1.0" encoding="utf-8"?>
<sst xmlns="http://schemas.openxmlformats.org/spreadsheetml/2006/main" count="1051" uniqueCount="833">
  <si>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</si>
  <si>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</si>
  <si>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</si>
  <si>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</si>
  <si>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</si>
  <si>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</si>
  <si>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</si>
  <si>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</si>
  <si>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</si>
  <si>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</si>
  <si>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</si>
  <si>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</si>
  <si>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</si>
  <si>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</si>
  <si>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</si>
  <si>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</si>
  <si>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</si>
  <si>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</si>
  <si>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</si>
  <si>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</si>
  <si>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</si>
  <si>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</si>
  <si>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</si>
  <si>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</si>
  <si>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</si>
  <si>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</si>
  <si>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</si>
  <si>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</si>
  <si>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</si>
  <si>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</si>
  <si>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</si>
  <si>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</si>
  <si>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</si>
  <si>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</si>
  <si>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</si>
  <si>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</si>
  <si>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</si>
  <si>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</si>
  <si>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</si>
  <si>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</si>
  <si>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</si>
  <si>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</si>
  <si>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</si>
  <si>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</si>
  <si>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</si>
  <si>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</si>
  <si>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</si>
  <si>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</si>
  <si>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</si>
  <si>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</si>
  <si>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</si>
  <si>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</si>
  <si>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</si>
  <si>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</si>
  <si>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</si>
  <si>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</si>
  <si>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</si>
  <si>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</si>
  <si>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</si>
  <si>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</si>
  <si>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</si>
  <si>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</si>
  <si>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</si>
  <si>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</si>
  <si>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</si>
  <si>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</si>
  <si>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</si>
  <si>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</si>
  <si>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</si>
  <si>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</si>
  <si>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</si>
  <si>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</si>
  <si>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</si>
  <si>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</si>
  <si>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</si>
  <si>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</si>
  <si>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</si>
  <si>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</si>
  <si>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</si>
  <si>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</si>
  <si>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</si>
  <si>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</si>
  <si>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</si>
  <si>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</si>
  <si>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</si>
  <si>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</si>
  <si>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</si>
  <si>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</si>
  <si>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</si>
  <si>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</si>
  <si>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</si>
  <si>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</si>
  <si>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</si>
  <si>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</si>
  <si>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</si>
  <si>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</si>
  <si>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</si>
  <si>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</si>
  <si>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</si>
  <si>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</si>
  <si>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</si>
  <si>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</si>
  <si>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</si>
  <si>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</si>
  <si>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</si>
  <si>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</si>
  <si>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</si>
  <si>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</si>
  <si>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</si>
  <si>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</si>
  <si>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</si>
  <si>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</si>
  <si>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</si>
  <si>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</si>
  <si>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</si>
  <si>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</si>
  <si>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</si>
  <si>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</si>
  <si>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</si>
  <si>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</si>
  <si>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</si>
  <si>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</si>
  <si>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</si>
  <si>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</si>
  <si>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</si>
  <si>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</si>
  <si>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</si>
  <si>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</si>
  <si>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</si>
  <si>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</si>
  <si>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</si>
  <si>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</si>
  <si>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</si>
  <si>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</si>
  <si>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</si>
  <si>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</si>
  <si>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</si>
  <si>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</si>
  <si>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</si>
  <si>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</si>
  <si>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</si>
  <si>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</si>
  <si>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</si>
  <si>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</si>
  <si>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</si>
  <si>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</si>
  <si>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</si>
  <si>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</si>
  <si>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</si>
  <si>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</si>
  <si>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</si>
  <si>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</si>
  <si>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</si>
  <si>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</si>
  <si>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</si>
  <si>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</si>
  <si>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</si>
  <si>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</si>
  <si>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</si>
  <si>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</si>
  <si>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</si>
  <si>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</si>
  <si>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</si>
  <si>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</si>
  <si>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</si>
  <si>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</si>
  <si>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</si>
  <si>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</si>
  <si>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</si>
  <si>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</si>
  <si>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</si>
  <si>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</si>
  <si>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</si>
  <si>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</si>
  <si>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</si>
  <si>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</si>
  <si>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</si>
  <si>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</si>
  <si>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</si>
  <si>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</si>
  <si>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</si>
  <si>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</si>
  <si>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</si>
  <si>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</si>
  <si>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</si>
  <si>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</si>
  <si>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</si>
  <si>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</si>
  <si>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</si>
  <si>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</si>
  <si>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</si>
  <si>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</si>
  <si>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</si>
  <si>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</si>
  <si>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</si>
  <si>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</si>
  <si>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</si>
  <si>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</si>
  <si>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</si>
  <si>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</si>
  <si>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</si>
  <si>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</si>
  <si>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</si>
  <si>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</si>
  <si>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</si>
  <si>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</si>
  <si>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</si>
  <si>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</si>
  <si>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</si>
  <si>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</si>
  <si>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</si>
  <si>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</si>
  <si>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</si>
  <si>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</si>
  <si>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</si>
  <si>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</si>
  <si>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</si>
  <si>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</si>
  <si>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</si>
  <si>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</si>
  <si>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</si>
  <si>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</si>
  <si>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</si>
  <si>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</si>
  <si>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</si>
  <si>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</si>
  <si>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</si>
  <si>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</si>
  <si>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</si>
  <si>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</si>
  <si>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</si>
  <si>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</si>
  <si>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</si>
  <si>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</si>
  <si>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</si>
  <si>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</si>
  <si>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</si>
  <si>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</si>
  <si>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</si>
  <si>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</si>
  <si>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</si>
  <si>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</si>
  <si>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</si>
  <si>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</si>
  <si>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</si>
  <si>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</si>
  <si>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</si>
  <si>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</si>
  <si>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</si>
  <si>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</si>
  <si>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</si>
  <si>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</si>
  <si>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</si>
  <si>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</si>
  <si>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</si>
  <si>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</si>
  <si>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</si>
  <si>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</si>
  <si>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</si>
  <si>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</si>
  <si>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</si>
  <si>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</si>
  <si>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</si>
  <si>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</si>
  <si>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</si>
  <si>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</si>
  <si>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</si>
  <si>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</si>
  <si>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</si>
  <si>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</si>
  <si>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</si>
  <si>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</si>
  <si>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</si>
  <si>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</si>
  <si>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</si>
  <si>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</si>
  <si>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</si>
  <si>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</si>
  <si>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</si>
  <si>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</si>
  <si>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</si>
  <si>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>автономная некоммерческая образовательная организация высшего образования Центросоюза Российской Федерации "Сибирский университет потребительской кооперации", Экономика и бухгалтерский учет, 3 курс</t>
  </si>
  <si>
    <t>НООО "Талант - Инициатива Молодость" (92 человека)</t>
  </si>
  <si>
    <t>01.06.2021-31.11.2021</t>
  </si>
  <si>
    <t>озеленитель, разнорабочий</t>
  </si>
  <si>
    <t>Дополнительно 36 несовершеннолетних по двустороннему договору</t>
  </si>
  <si>
    <t xml:space="preserve">Спортивный лагерь </t>
  </si>
  <si>
    <t>11.06.2023-20.06.2023</t>
  </si>
  <si>
    <t>от 7 лет до 17 лет</t>
  </si>
  <si>
    <t>МАУ ДО СОЦ КД "Березка"</t>
  </si>
  <si>
    <t xml:space="preserve">«Юрьева ночь», посвященная Дню космонавтики </t>
  </si>
  <si>
    <t>Роллер Фест, посвященный Дню России</t>
  </si>
  <si>
    <t>XXXIII Открытый шахматный фестиваль «Отважная пешка»</t>
  </si>
  <si>
    <t>Городской фестиваль "Здорово Фест"</t>
  </si>
  <si>
    <t>от 5 до 18</t>
  </si>
  <si>
    <t>от 3 до 65</t>
  </si>
  <si>
    <t>от 0 плюс</t>
  </si>
  <si>
    <t>от 5 до 35</t>
  </si>
  <si>
    <t xml:space="preserve">Районная ролевая игра «Да! Выбор.RU» </t>
  </si>
  <si>
    <t>Творческая встреча "Искусства дивный мир"</t>
  </si>
  <si>
    <t>Районная акция «Авто Леди»</t>
  </si>
  <si>
    <t>VIII Патриотический конкурс исполнительского творчества подростков и молодежи «Голос Родины»</t>
  </si>
  <si>
    <t>Интерактивная программа «Вечер духовной музыки»</t>
  </si>
  <si>
    <t xml:space="preserve">Районная интеллектуальная игра "Человек.Государство.Закон", в рамках дня молодого избирателя, 
посвященная 65-летию Советского района
</t>
  </si>
  <si>
    <t>Открытое первенство МБУ ЦМД «Левобережье» по быстрым шахматам</t>
  </si>
  <si>
    <t>Социально значимая акция "Трудовой десант"</t>
  </si>
  <si>
    <t>Фестиваль «Старая военная пластинка»</t>
  </si>
  <si>
    <t xml:space="preserve">Районное интерактивное занятие «Безопасная дорога» </t>
  </si>
  <si>
    <t>Акция в рамках Всероссийской акции «Свеча памяти»</t>
  </si>
  <si>
    <t>«День семьи»</t>
  </si>
  <si>
    <t>Гала-концерт районного конкурса Строки, опаленные войной"</t>
  </si>
  <si>
    <t>Митинг, посвящённый 78-ой годовщине Победы</t>
  </si>
  <si>
    <t>Военно-спортивные соревнования «Победный май»</t>
  </si>
  <si>
    <t>Экологический фестиваль «ECOLab»</t>
  </si>
  <si>
    <t>Районный слет трудовых отрядов "Здравствуй, лето трудовое!"</t>
  </si>
  <si>
    <t>Конкурс-фестиваль танцевальных культур "Ритмы лета"</t>
  </si>
  <si>
    <t>Митинг, посвященный Дню памяти и скорби</t>
  </si>
  <si>
    <t>Акция "Россия рулит"</t>
  </si>
  <si>
    <t>Тимбилдинг, посвященный Дню физкультурника</t>
  </si>
  <si>
    <t>Творческий фестиваль «Арбат на ОбьГЭСе»</t>
  </si>
  <si>
    <t>Food Battle «Нарезка»</t>
  </si>
  <si>
    <t>КВЕСТ-игра "На районе"</t>
  </si>
  <si>
    <t>районный фестиваль бега "PRO#Активность"</t>
  </si>
  <si>
    <t xml:space="preserve">Открытый онлайн фестиваль детских и молодежных мультипликационных фильмов "Обская чайка" </t>
  </si>
  <si>
    <t>Социальная значимая акция «Трудовой десант»</t>
  </si>
  <si>
    <t>Районная интеллектуальная игра "Город над обью"</t>
  </si>
  <si>
    <t>Акция «Безопасный маршрут»</t>
  </si>
  <si>
    <t>конвнт волонтеров</t>
  </si>
  <si>
    <t>«Эко-триатлон»</t>
  </si>
  <si>
    <t>от 14 до 18</t>
  </si>
  <si>
    <t>от 14 и старше</t>
  </si>
  <si>
    <t>от 5 и старше</t>
  </si>
  <si>
    <t>гражданское и патриотическое воспитание молодежи</t>
  </si>
  <si>
    <t>содействие развитию активной жизненной позиции молодежи</t>
  </si>
  <si>
    <t>от 14 до 45</t>
  </si>
  <si>
    <t>от 14 до 16</t>
  </si>
  <si>
    <t>содействие формированию здорового образа жизни</t>
  </si>
  <si>
    <t>от 0  и старше</t>
  </si>
  <si>
    <t>Содействие развитию активной жизненной позиции молодежи и  поддержка молодой семьи</t>
  </si>
  <si>
    <t>от 0 и старше</t>
  </si>
  <si>
    <t>от 12 до 16</t>
  </si>
  <si>
    <t xml:space="preserve">гражданское и патриотическое воспитание молодежи </t>
  </si>
  <si>
    <t>от 12 до 18</t>
  </si>
  <si>
    <t>содействие развитию активной жизненной позиции молодежи и содействие формированию здорового образа жизни</t>
  </si>
  <si>
    <t>от 18 до 40</t>
  </si>
  <si>
    <t>Содействие в выборе профессии и ориентирование на рынке труда</t>
  </si>
  <si>
    <t>содействие формированию здорового образа жизни и Содействие молодёжи в трудной жизненной ситуации</t>
  </si>
  <si>
    <t>от 12 до 19</t>
  </si>
  <si>
    <t>от 12 до 20</t>
  </si>
  <si>
    <t>от 12 до 21</t>
  </si>
  <si>
    <t>гражданское и патриотическое воспитание молодежи и содействие формированию здорового образа жизни</t>
  </si>
  <si>
    <t>КВН "Молодежь выбирает ЗОЖ"</t>
  </si>
  <si>
    <t>Акция, посвященная Дню Российского флага</t>
  </si>
  <si>
    <t>Волонтерский отряд "Рассвет"</t>
  </si>
  <si>
    <t>Пума, КАТЭ, Ушастый нянь, Муравей</t>
  </si>
  <si>
    <t>Международный хореографический форум</t>
  </si>
  <si>
    <t>Международный союз хореографов</t>
  </si>
  <si>
    <t>Школа главбуха госучреждения</t>
  </si>
  <si>
    <t>НОЧОДПО "Акцион-МЦФЭР"</t>
  </si>
  <si>
    <t>Курс для организаторов муниципальных форумов Новосибирской области</t>
  </si>
  <si>
    <t>Корпоративный университет молодежной работы</t>
  </si>
  <si>
    <t>Онлайн-марафон по продвижению госпабликов в социальных сетях</t>
  </si>
  <si>
    <t>АНО Диалог регионы</t>
  </si>
  <si>
    <t>Основы профилактики деструктивного социального воздействия на молодежь в сети интернет и социальных сетях</t>
  </si>
  <si>
    <t>Новосибирский национальный исследовательский государственный университет</t>
  </si>
  <si>
    <t>Продюссерское управление продвижением аудиовизуальных проектов в цифровой экономике</t>
  </si>
  <si>
    <t>ВГУ Кинематоргафии имени С.А. Герасимова</t>
  </si>
  <si>
    <t>МБУ ЦМД "Левобережье"</t>
  </si>
  <si>
    <t>Долганова О.Л.</t>
  </si>
  <si>
    <t xml:space="preserve">Муниципальное бюджетное учреждение Советского района города Новосибирска Центр молодежного досуга «Левобережье», именуемое в дальнейшем Учреждение, создано на основании постановления мэрии от 07.06.2008 № 10077-р «О реорганизации муниципальных образовательных учреждений дополнительного образования Советского района». Учреждение является правопреемником: муниципального образовательного учреждения Центра дополнительного образования детей, подростков и молодежи «Ровесник», муниципального образовательного учреждения дополнительного образования Центра развития творчества детей и подростков «Спутник», муниципального образовательного учреждения Центра дополнительного образования детей, подростков и молодежи «Факел» в соответствии с передаточными актами. Учреждение зарегистрировано в Межрайонной инспекции федеральной налоговой службы №13 по городу Новосибирску 17.02.2009 года за основным государственным номером №1095473001601, как муниципальное бюджетное образовательное учреждение дополнительного образования детей, подростков и молодежи Советского района города Новосибирска Центр молодежного досуга «Левобережье». 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</si>
  <si>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</si>
  <si>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630057, г. Новосибирск, ул. Энгельса, 17                                                                                                    e-mail: levoberege@inbox.ru  тел. 306-49-72                                                                                                                                                                     страница на портале тымолод.рф:http: //www.timolod.ru/centers/levobereje/</t>
  </si>
  <si>
    <t>Долганова Оксана Леонидовна</t>
  </si>
  <si>
    <t xml:space="preserve">Основные отделы учреждения:                                                                                                                                                                                        ОО  «Левобережье» - Энгельса, 17, первый этаж пяти этажного жилого дома;
ОО «Спутник» - Варшавская, 12, второй этаж двухэтажного здания;
ОО «Факел» - Ветлужская, 28а, первый этаж двухэтажного здания;                                                  ОО ДМ «Маяк» - Русская, 1а, отдельное двухэтажное здание
</t>
  </si>
  <si>
    <t>Площадь по основным отделам:                                                                                                               ОО «Левобережье» – 180,9 кв.м;
ОО «Спутник» – 394,9 кв.м;
ОО «Факел» – 354,4 кв.м;                                                                                                                           ОО ДМ «Маяк» - 1648,4 кв.м
Итого: 2578,6 кв.м.</t>
  </si>
  <si>
    <t>Площадь по основным отделам:                                                                                                              ОО «Левобережье» – 180,9 кв.м;
ОО «Спутник» – 381,7 кв.м;
ОО «Факел» – 340,1 кв.м;                                                                                                                           ОО ДМ «Маяк» - 1231,6 кв.м.
Итого: 2134,3 кв.м.</t>
  </si>
  <si>
    <t>ОО «Левобережье» – 6;
ОО «Спутник» – 8;
ОО «Факел» – 6;                                                                                                                                            ОО ДМ «Маяк» - 12.      
Итого: 32.</t>
  </si>
  <si>
    <t>ОО «Левобережье» – 16;
ОО «Спутник» – 15;
ОО «Факел» – 15;                                                                                                                                          ОО ДМ «Маяк» - 26.
Итого: 72</t>
  </si>
  <si>
    <t>ОО «Левобережье» – пн.-пт. 09:00-21:00, сб. 10:00-21:00
ОО «Спутник» – пн.-сб. 09:00-21:00, вс. 09:00-19:00
ОО «Факел» – пн.-пт. 09:00-21:00, сб-вс. 10:00-20:00                                                                              ОО ДМ «Маяк» - пн.-вс. 09:00-22:00</t>
  </si>
  <si>
    <t>Открытое музыкальное пространство «МузЛаб»</t>
  </si>
  <si>
    <t>Январь-декабрь 2023 года</t>
  </si>
  <si>
    <t>14-35</t>
  </si>
  <si>
    <t>Открытое пространство «МИФ»</t>
  </si>
  <si>
    <t>Январь - май 2023 г. Сентябрь  - декабрь 2023 г.</t>
  </si>
  <si>
    <t>«ECOМАЯК»</t>
  </si>
  <si>
    <t>14-25</t>
  </si>
  <si>
    <r>
      <t>Школа вожатых «Смена»</t>
    </r>
    <r>
      <rPr>
        <sz val="12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 </t>
    </r>
  </si>
  <si>
    <t>«Волонтерский отряд «Рассвет»</t>
  </si>
  <si>
    <t>12-18</t>
  </si>
  <si>
    <t>Открытое пространство «КаКаО»</t>
  </si>
  <si>
    <t>18-35</t>
  </si>
  <si>
    <t>Трудовой отряд «Пума»</t>
  </si>
  <si>
    <t>14-18</t>
  </si>
  <si>
    <t>Открытое пространство «Дом трудовых отрядов»</t>
  </si>
  <si>
    <t xml:space="preserve">Киберспорт </t>
  </si>
  <si>
    <t>10-35</t>
  </si>
  <si>
    <t>«Школа Роста»</t>
  </si>
  <si>
    <t>«Эко кухня»</t>
  </si>
  <si>
    <t>Январь – декабрь 2023 года</t>
  </si>
  <si>
    <t>«Инклюзивный проект «Мы разные, но мы вместе»</t>
  </si>
  <si>
    <t>Январь-май 2023, январь-декабрь 2023</t>
  </si>
  <si>
    <t>«Мое завтра»</t>
  </si>
  <si>
    <t>9-18</t>
  </si>
  <si>
    <t>«Окна»</t>
  </si>
  <si>
    <t>Июнь – декабрь 2023 года</t>
  </si>
  <si>
    <t>11-16</t>
  </si>
  <si>
    <t>Открытый ринг по кикбоксингу</t>
  </si>
  <si>
    <t>Выстовачная ,38</t>
  </si>
  <si>
    <t>призовые места</t>
  </si>
  <si>
    <t>Празднично-развлекательная программа "Весенняя мозаика", посвященная Международному женскому дню</t>
  </si>
  <si>
    <t>Центральная районная библиотека им М.В.Ломоносова</t>
  </si>
  <si>
    <t xml:space="preserve">https://vk.com/mc_levoberege?w=wall-197112102_1601 </t>
  </si>
  <si>
    <t>Благодарность - 2 шт.</t>
  </si>
  <si>
    <t>Фестиваль самодеятельного творчества "Стань звездой"</t>
  </si>
  <si>
    <t>МБОУ СОШ № 119</t>
  </si>
  <si>
    <t>https://vk.com/public217245084?w=wall-217245084_104</t>
  </si>
  <si>
    <t>Диплом за участие - 1 шт.</t>
  </si>
  <si>
    <t>Концертно-позновательная программа "Посвящение в танцоры"</t>
  </si>
  <si>
    <t>г.Новосибирск
ул.Русская 1А</t>
  </si>
  <si>
    <t>Музыкальный вечер духовных стихов и кантов</t>
  </si>
  <si>
    <t>Благотворительный фонд поддержки социальны инициатив "Весна"</t>
  </si>
  <si>
    <t>Благодарность - 1 шт.</t>
  </si>
  <si>
    <t>Праздничный концерт, посвященный 78-й годовщине Победы в ВОВ</t>
  </si>
  <si>
    <t>НСО п.Пролетарский</t>
  </si>
  <si>
    <t>Благодарственное письмо - 1шт.(Младые Россы)</t>
  </si>
  <si>
    <t>Праздничная программа "Первоклассные стиляги"</t>
  </si>
  <si>
    <t>Академгородок</t>
  </si>
  <si>
    <t>https://vk.com/mirmolodeginsk?w=wall-16936597_7326</t>
  </si>
  <si>
    <t>Благодарственное письмо - 1шт.(Бизяева Настя)</t>
  </si>
  <si>
    <t>Семейный образовательный форум "Вместе о важном"</t>
  </si>
  <si>
    <t xml:space="preserve">г.Новосибирск
</t>
  </si>
  <si>
    <t>https://vk.com/vmesteovaznom_nsk?ysclid=lny1bvy5ao750487020</t>
  </si>
  <si>
    <t>Сертификат - 1 шт.(Белоусова Оксана)</t>
  </si>
  <si>
    <t>День соседей ТОС "Огурцово"</t>
  </si>
  <si>
    <t>ТОС "Огурцово"</t>
  </si>
  <si>
    <t>https://vk.com/to_puma</t>
  </si>
  <si>
    <t>благодарность</t>
  </si>
  <si>
    <t>День соседей ТОС "Больничный городок"</t>
  </si>
  <si>
    <t>дворовая площадка, ул. Ветлужская, 9</t>
  </si>
  <si>
    <t>https://vk.com/club128520246</t>
  </si>
  <si>
    <t>Закрытие социально - значимой акции "Трудовой десант"</t>
  </si>
  <si>
    <t>г.Новосибирск</t>
  </si>
  <si>
    <t>https://vk.com/to_puma?w=wall-210376551_1396</t>
  </si>
  <si>
    <t>Открытый районный фестиваль замороженных арт-объектов "Заморозки на ОбьГЭС"</t>
  </si>
  <si>
    <t>г.Новосибирск
ДК Приморский</t>
  </si>
  <si>
    <t xml:space="preserve">https://vk.com/dk_primorsky?w=wall-68857073_8032
</t>
  </si>
  <si>
    <t>Диплом за участие -1 шт.</t>
  </si>
  <si>
    <t>"Социально-значимый проект "Пойдем играть во двор"</t>
  </si>
  <si>
    <t>05.01.2023-13.01.2023</t>
  </si>
  <si>
    <t xml:space="preserve">территория микрорайона ОбьГЭС </t>
  </si>
  <si>
    <t>https://vk.com/to_puma?w=wall-210376551_378</t>
  </si>
  <si>
    <t>Благодарственное письмо - 1шт.</t>
  </si>
  <si>
    <t>Районная праздничная программа "Профессия, что всем дает начало…"</t>
  </si>
  <si>
    <t>г.Новосибирск
ДКАкадемия</t>
  </si>
  <si>
    <t xml:space="preserve">https://vk.com/dk_akademiya?w=wall-58055252_9287 </t>
  </si>
  <si>
    <t>Сертификат участника -1 шт.
Благодарственное письмо - 1 шт.</t>
  </si>
  <si>
    <t>Масленица</t>
  </si>
  <si>
    <t xml:space="preserve">МАУК "Дирекция городских парков" </t>
  </si>
  <si>
    <t>https://vk.com/park_y_morya_obskogo?w=wall-66764896_13943</t>
  </si>
  <si>
    <t>Благодатственное письмо</t>
  </si>
  <si>
    <t>С масленицей</t>
  </si>
  <si>
    <t>ПКиО "У моря Обского"</t>
  </si>
  <si>
    <t>https://vk.com/to_puma?w=wall-210376551_533</t>
  </si>
  <si>
    <t>Благодарственное письмо - 2 шт.(ТО "ПУМА", Unico)</t>
  </si>
  <si>
    <t>Районная творческая встреча «Искусства дивный мир»</t>
  </si>
  <si>
    <t>ОО "Левобережье", Энгельса 17</t>
  </si>
  <si>
    <t>https://vk.com/to_puma?w=wall-210376551_451</t>
  </si>
  <si>
    <t>Диплом за участие -1 шт. (ТО "ПУМА")</t>
  </si>
  <si>
    <t>Районная интелектуальная игра "Человек.Государство.Закон"</t>
  </si>
  <si>
    <t>г.Новосибирск
ул.Энгельса 17</t>
  </si>
  <si>
    <t>https://vk.com/mc_levoberege?w=wall-197112102_1596</t>
  </si>
  <si>
    <t>Благодарственное письмо - 2 шт.(Долганова О.Л., Ильиных А.А.) от Территориальной избирательной комиссия Советского района
Диплом за участие - 1 шт.(ТО "ПУМА")
Благ.письмо - 1 шт. (ТО "ПУМА" от "МБУ ЦМД "Лувобережье")</t>
  </si>
  <si>
    <t>VIII патриотический конкурс исполнительского творчества подростков и молодежи, посвященный 65-летию Советского района города Новосибирска
"Голос Родины"</t>
  </si>
  <si>
    <t>Г.Новосибирск
ул. Русская 1 А</t>
  </si>
  <si>
    <t>https://vk.com/levoberege?w=wall-34729061_18307</t>
  </si>
  <si>
    <t>Лауреат 3 ст. - 1 (Никитенко Я,)</t>
  </si>
  <si>
    <t>Концертная программа "Сумма разного", посвященная 65-летию со дня образования Советского района г.Новосибирска</t>
  </si>
  <si>
    <t>МБУК ДК "Приморский"</t>
  </si>
  <si>
    <t>https://vk.com/shluztantcuet?w=wall-58517650_2324%2Fall</t>
  </si>
  <si>
    <t>Благодарность - 3 шт. (Никитенко С.Д, Журавлева, Степанова)</t>
  </si>
  <si>
    <t>III Детско-юношеский Фестиваль по лыжным гонкам среди юношей и девушек 2005-2010г.р., посвященный ветеранам лыжного спорта Советского района.</t>
  </si>
  <si>
    <t>лыжная база имени А. Тульского</t>
  </si>
  <si>
    <t xml:space="preserve">https://vk.com/tokatensk?w=wall-191667826_598 </t>
  </si>
  <si>
    <t>участие</t>
  </si>
  <si>
    <t xml:space="preserve">Социально-значимая акция "Трудовой десант" </t>
  </si>
  <si>
    <t>ОбьГЭС, памятник воину-освободителю "Алеша"</t>
  </si>
  <si>
    <t>https://vk.com/to_puma?w=wall-210376551_836</t>
  </si>
  <si>
    <t>Диплом за участие ТО "ПУМА" -1 шт.
Благодарственное письмо - 1 шт. (ТО "ПУМА")</t>
  </si>
  <si>
    <t>VI районный фестиваль хорерграфических коллективов Танцующий район</t>
  </si>
  <si>
    <t>ДК Академия</t>
  </si>
  <si>
    <t>https://vk.com/shluztantcuet?w=wall-58517650_2346%2Fall</t>
  </si>
  <si>
    <t>Диплом лауреата - 2.шт.(Денс-Коктейль, Dans Queen's Шоу)</t>
  </si>
  <si>
    <t>XXIV районный творческий конкурс "Строки опаленный войной", посвященный празднованию 78-ой годовщине Великой Победы</t>
  </si>
  <si>
    <t xml:space="preserve">https://vk.com/levoberege?w=wall-34729061_18588 </t>
  </si>
  <si>
    <t>Диплом 1 ст. - 1 шт. (Младые Россы)
Диплом 3-й ст.- 1 шт. (Татарникова А.)
Диплом участника - 1 шт.(Романов С) 
Благодарность - 3 шт.(Корнеева, Барабанова, Ильиных)</t>
  </si>
  <si>
    <t>XIV районного слета трудовых отрядов Советского района "Здравствуй, лето трудовое!"</t>
  </si>
  <si>
    <t xml:space="preserve">городская дирекция парков (Парк "У моря Обского") </t>
  </si>
  <si>
    <t xml:space="preserve">https://vk.com/tokatensk?w=wall-191667826_799 </t>
  </si>
  <si>
    <t>Диплом участника (ТО "КАТЭ" ) и диплом за 1 место в перетягивании каната (Новосибирск спортивный)
грамота</t>
  </si>
  <si>
    <t xml:space="preserve">XI районный конкурс-фестиваль танцевальных культур "Ритмы лета" </t>
  </si>
  <si>
    <t xml:space="preserve">https://vk.com/levoberege?w=wall-34729061_18840 </t>
  </si>
  <si>
    <t>Диплом лауреата 1 ст. - 1
Диплом лауреата 3 ст. - 1
Диплом участника - 1
Благодарность - 1</t>
  </si>
  <si>
    <t>Районный конкурс "ТурФест 2023"</t>
  </si>
  <si>
    <t>17-18.06.2023</t>
  </si>
  <si>
    <t>Туристическая база "Азимут-Н"</t>
  </si>
  <si>
    <t>https://vk.com/album-16936597_292737387</t>
  </si>
  <si>
    <t>димлом 1 м
диплом участника</t>
  </si>
  <si>
    <t>Районная спартакиада "Тимбилдинг", посвященная дню физкультурника</t>
  </si>
  <si>
    <t>https://vk.com/levoberege?w=wall-34729061_19098</t>
  </si>
  <si>
    <t>Благодарность - 1 шт. (ПУМА)</t>
  </si>
  <si>
    <t>фестиваль бега «#PRO_Активность»</t>
  </si>
  <si>
    <t>https://vk.com/feed?w=wall-34729061_19243</t>
  </si>
  <si>
    <t>Диплом 1 м. - 1 (Филянина,) 
Диплом 2м - 2 (Молочная, Филенин)
Диплом 3 м. - 2 (Дианов, Кожухова А.)
Диплом за участие - 2 (Половнева, ПУМА)</t>
  </si>
  <si>
    <t>Квест-игра "На районе", посвященная 65-летию Советского района</t>
  </si>
  <si>
    <t>https://vk.com/to_puma?w=wall-210376551_1111</t>
  </si>
  <si>
    <t>Диплом1м -1 (ТО "Пума")
диплом 2м -2
диплом 3м-1
Благодарственное письмо - 1(Ильиных)</t>
  </si>
  <si>
    <t>Районная интерактивная игра «Город над Обью» посвященная 130-летию Новосибирска</t>
  </si>
  <si>
    <t>https://vk.com/to_puma?w=wall-210376551_1265</t>
  </si>
  <si>
    <t>Диплом 2м - 1</t>
  </si>
  <si>
    <t>VI Первенство города Обь по рукопашному бою</t>
  </si>
  <si>
    <t>04-05.02.2023</t>
  </si>
  <si>
    <t>НСО г.Обь</t>
  </si>
  <si>
    <t>https://vk.com/cbe_perun?w=wall-77575478_773</t>
  </si>
  <si>
    <t>Грамота 1 место - 1 шт. (Тихонов В.)</t>
  </si>
  <si>
    <t>Стратегическая сессия среди представителей работающей молодежи на предприятиях и в организациях муниципальных образований Новосибирской области</t>
  </si>
  <si>
    <t>г.Новисибирск</t>
  </si>
  <si>
    <t>Сертификат - 1(Крамаренко)</t>
  </si>
  <si>
    <t>Первенство Новосибирского района по рукопашному бою</t>
  </si>
  <si>
    <t>с.Криводановка</t>
  </si>
  <si>
    <t xml:space="preserve">https://vk.com/cbe_perun?w=wall-77575478_800
</t>
  </si>
  <si>
    <t>6 призовых мест</t>
  </si>
  <si>
    <t>Областной смотр-конкурс «Сибирский перепляс»</t>
  </si>
  <si>
    <t xml:space="preserve">нгпу </t>
  </si>
  <si>
    <t>https://vk.com/sibpereplys</t>
  </si>
  <si>
    <t>Лауреаты II и III степени</t>
  </si>
  <si>
    <t>первенство клуба "Гвардия Сибири" по Вовинаму в с. Криводановка</t>
  </si>
  <si>
    <t>НОС с.Криводановка</t>
  </si>
  <si>
    <t>https://vk.com/cbe_perun?w=wall-77575478_818</t>
  </si>
  <si>
    <t>Диплом 1 м. - 6 шт.
Диплом 2м. - 2 шт.
Диплом 3м. - 3 шт.
2-е общекомандное место</t>
  </si>
  <si>
    <t>«Первый открытый чемпионат Томской области по мечевому бою»</t>
  </si>
  <si>
    <t xml:space="preserve">г. Томск, ул. Нахимова,1 </t>
  </si>
  <si>
    <t>https://vk.com/ifecht_uroboros_nsk</t>
  </si>
  <si>
    <t>2 место
3 место</t>
  </si>
  <si>
    <t>Турнир разрядников "Маэстро, май 2023"</t>
  </si>
  <si>
    <t>НСО г.Бердск</t>
  </si>
  <si>
    <t>https://maestrochess.ru/news/7011-majskaya-klassika-v-maestro.html</t>
  </si>
  <si>
    <t>Грамота 1 место - 1 шт. (Поземпо К.)</t>
  </si>
  <si>
    <t>Областной межнациональный фестиваль "Ярмарочный разгуляй"</t>
  </si>
  <si>
    <t>НСО р.п.Колывань</t>
  </si>
  <si>
    <t>Диплом участника - 4 шт.</t>
  </si>
  <si>
    <t>Осенний фестиваль по правилам Вьет Во Дао</t>
  </si>
  <si>
    <t>https://vk.com/cbe_perun?w=wall-77575478_896</t>
  </si>
  <si>
    <t>Диплом 1 м - 12
Диплом 2м. - 12
Диплом 3м. - 15</t>
  </si>
  <si>
    <t>Первенство Новосибирской области по рукопашному Бою</t>
  </si>
  <si>
    <t>https://vk.com/cbe_perun?w=wall-77575478_907</t>
  </si>
  <si>
    <t>Диплом 2 м. - 1 шт. (Ширяев)
Диплом 3 м. - 3 шт.</t>
  </si>
  <si>
    <t>XX традиционный турнир по кикбоксингу «Кубок Ермака»</t>
  </si>
  <si>
    <t>02-05.11.2023</t>
  </si>
  <si>
    <t>г.Омск</t>
  </si>
  <si>
    <t>https://vk.com/cbe_perun?w=wall-77575478_909</t>
  </si>
  <si>
    <t>1м-1
2м-1</t>
  </si>
  <si>
    <t>Городской мастер-класс «Как создать афишу мероприятия для соц. сетей и печати? Основное про работу в Photoshop и Corel»</t>
  </si>
  <si>
    <t>МБУ ЦМД "Левобережье" ДМ "Маяк" (ул. Русская, 1а)</t>
  </si>
  <si>
    <t>https://vk.com/levoberege?w=wall-34729061_17913</t>
  </si>
  <si>
    <t>Сертификат - 5 шт.</t>
  </si>
  <si>
    <t>Первенство города Новосибирска по кикбоксингу</t>
  </si>
  <si>
    <t>21.01.2023-22.01.2023</t>
  </si>
  <si>
    <t>МАУ ЦСП "Электрон"</t>
  </si>
  <si>
    <t>https://vk.com/cbe_perun?w=wall-77575478_769</t>
  </si>
  <si>
    <t>1место -1 медаль,
 2 место -2 медали, 
3 место- 1 медаль</t>
  </si>
  <si>
    <t>Конкурс красоты и таланта «Мисс и Мистер НШТО»</t>
  </si>
  <si>
    <t>23.01.2023-29.01.2023</t>
  </si>
  <si>
    <t>улица Немировича-Данченко, 135, Новосибирск</t>
  </si>
  <si>
    <t>Сертификат участника</t>
  </si>
  <si>
    <t>Интенсив по созданию сайта-визитки на конструкторе сайтов Tilda</t>
  </si>
  <si>
    <t>Онлайн</t>
  </si>
  <si>
    <t>Сертификат-1</t>
  </si>
  <si>
    <t>Мастер класс интернет-маркетолог</t>
  </si>
  <si>
    <t>Сертификат -1</t>
  </si>
  <si>
    <t>Городской открытый ковер по Вьет Во Дао</t>
  </si>
  <si>
    <t xml:space="preserve">г.Новосибирск. Ул.Большевисткая 175\6 ДМЦ "Флагман" </t>
  </si>
  <si>
    <t xml:space="preserve">https://vk.com/cbe_perun?w=wall-77575478_771 </t>
  </si>
  <si>
    <t>1м. - 5
2м. - 16
3 м. - 8</t>
  </si>
  <si>
    <t xml:space="preserve">Курс "Компьютерная грамотность" </t>
  </si>
  <si>
    <t>Организация и проведение мероприятий в рамках Всероссийского проекта "Новогодняя столица России"</t>
  </si>
  <si>
    <t>https://vk.com/levoberege?w=wall-34729061_17833</t>
  </si>
  <si>
    <t xml:space="preserve">Благодаственное письмо -2 шт.(Ильиных, Курбатова)
от департамента культуры, спорта и молодежной политики мэрии города Новосибирска за вклад в организацию и проведение мероприятия в рамках Всероссийского  проекта "Новогодняя столица России" </t>
  </si>
  <si>
    <t>онлайн мастер-класс "Режиссерский анализ пьесы"</t>
  </si>
  <si>
    <t>онлайн</t>
  </si>
  <si>
    <t>https://vk.com/wall-31259572_6483</t>
  </si>
  <si>
    <t>Сертификат - Кербс С.И.</t>
  </si>
  <si>
    <t>Второй этап конкурса красоты и таланта «Мисс и мистер НШТО»</t>
  </si>
  <si>
    <t>Первенство и чемпионат г.Новосибирска по Восточному боевому единоборству Вьет Во Дао</t>
  </si>
  <si>
    <t>г.Новосибирск
ск "Электрон"</t>
  </si>
  <si>
    <t>https://vk.com/feed?w=wall-77575478_785</t>
  </si>
  <si>
    <t>Диплом 1 м. - 12 
Диплом 2м. - 12
Диплом 3 м. - 7
2-е место (общекомандное)</t>
  </si>
  <si>
    <t>Конкурс кукол Хинамацури</t>
  </si>
  <si>
    <t>Г.Новосибирск</t>
  </si>
  <si>
    <t>https://nsknews.info/materials/prazdnik-devochek-galereyu-neobychnykh-kukol-sozdali-v-tsentre-khokkaydo-/</t>
  </si>
  <si>
    <t>Диплом за участие - 1
Бодаг.письмо - 1</t>
  </si>
  <si>
    <t>Городская социальная акция НШТО "Снегоборцы 2023"</t>
  </si>
  <si>
    <t>27.02.2023
09.03.2023</t>
  </si>
  <si>
    <t>https://vk.com/wall-210376551_584
https://vk.com/tokatensk?w=wall-191667826_546</t>
  </si>
  <si>
    <t>Диплом за активное участие - 2 шт.
Благоддарственное письмо - 2шт.</t>
  </si>
  <si>
    <t>Отборочная игра Кубка КВН в рамках проекта НШТО</t>
  </si>
  <si>
    <t>МБУ ДМ Первомайского района (ул. Эйхе,1)</t>
  </si>
  <si>
    <t>https://vk.com/to_puma?w=wall-210376551_748</t>
  </si>
  <si>
    <t>2м.</t>
  </si>
  <si>
    <t>"Юрьева ночь"</t>
  </si>
  <si>
    <t>https://vk.com/levoberege?w=wall-34729061_18388</t>
  </si>
  <si>
    <t>Благодарственное письмо- 1 шт.(Младые Россы)</t>
  </si>
  <si>
    <t xml:space="preserve">Соревнования по чирлидингу среди трудовых отрядов Новосибирска </t>
  </si>
  <si>
    <t xml:space="preserve">Спортивный комлекс НГТУ ул. Карла Маркса,35 </t>
  </si>
  <si>
    <t xml:space="preserve">https://vk.com/tokatensk?w=wall-191667826_648 </t>
  </si>
  <si>
    <t>Открытый вокальный конкурс "Моя Россия"</t>
  </si>
  <si>
    <t>Диплом учасника - 1 шт.</t>
  </si>
  <si>
    <t>Городской творческий конкурс-фестиваль "Звездные имена Новосибирска"</t>
  </si>
  <si>
    <t>10-13.05.2023</t>
  </si>
  <si>
    <t>https://vk.com/zinsk2023</t>
  </si>
  <si>
    <t>Первый Открытый Чемпионат г. Томска по СМБ</t>
  </si>
  <si>
    <t>г.Томск</t>
  </si>
  <si>
    <t>https://vk.com/ifecht_uroboros_nsk?w=wall-78029635_3679%2Fall</t>
  </si>
  <si>
    <t>2м. - 1
3м. - 1</t>
  </si>
  <si>
    <t>Конкурс талантов "Точка взлета"</t>
  </si>
  <si>
    <t>20-21.05.2023</t>
  </si>
  <si>
    <t>https://vk.com/wall-15944653_5259</t>
  </si>
  <si>
    <t>Диплом 1ст. - 7 шт.
Диплом 2ст - 1 шт.
Диплом лауреата - 8 шт.</t>
  </si>
  <si>
    <t>II Забайкальский международный молодежный фестиваль-конкурс культурного наследия «Даурия»</t>
  </si>
  <si>
    <t>19-21.-05.2023</t>
  </si>
  <si>
    <t>г.Чита</t>
  </si>
  <si>
    <t>https://vk.com/f_dauriya?ysclid=li45469vqq961156889</t>
  </si>
  <si>
    <t>Диплом лауреата 2 ст. - 1 шт.</t>
  </si>
  <si>
    <t>Конкурс-фестиваль "Звездные имена Новосибирска"</t>
  </si>
  <si>
    <t>МАУ "Дирекция городских парков" парк "Заельцовский"</t>
  </si>
  <si>
    <t>https://vk.com/zinsk2023?trackcode=ef21777aeaYg7cUJv4rX2et-s0uzuoWWThMI6Hegl3o7JXTA2h70x74PA3XU88DR8HGAVrGGh4JOAgLmf7uNfzYDXd3IFaLBtWJzHA&amp;w=wall-44926961_2391</t>
  </si>
  <si>
    <t>диплом финалиста</t>
  </si>
  <si>
    <t>Фестиваль молодежного творчества "АРТ-БУМ"</t>
  </si>
  <si>
    <t xml:space="preserve">ГАУК НАМТ "Глобус" </t>
  </si>
  <si>
    <t>https://vk.com/club128520246?w=wall-128520246_1067</t>
  </si>
  <si>
    <t xml:space="preserve">Фестиваль трудовых отрядов Новосибирского штаба трудовых отрядов "Открытие" </t>
  </si>
  <si>
    <t xml:space="preserve">парк "Бугринская роща" </t>
  </si>
  <si>
    <t xml:space="preserve">https://vk.com/tokatensk?w=wall-191667826_808 </t>
  </si>
  <si>
    <t>диплом участника ТО КАТЭ</t>
  </si>
  <si>
    <t>Мероприятия, посмещенные130-летию города Новосибирска "Мода Технологии Ритейл"</t>
  </si>
  <si>
    <t>Благодарственное письмо- 1 шт.(Бизяева Настя)</t>
  </si>
  <si>
    <t>#ОТКРОЙКОСМОСВСЕБЕ</t>
  </si>
  <si>
    <t>https://vk.com/otkroykosmos?w=wall-130237567_635</t>
  </si>
  <si>
    <t>Диплом 1 м. - 1 шт.
Сертификат - 1 шт. (Бизяева Н.)</t>
  </si>
  <si>
    <t>Департамент культуры, спорта и молодежной политики мэрии г.Новосибирска</t>
  </si>
  <si>
    <t>Благодаственное письмо -1 шт.(Ильиных)</t>
  </si>
  <si>
    <t xml:space="preserve">Юмористическая игра Кубок КВН Новосибирского штаба трудовых отрядов </t>
  </si>
  <si>
    <t xml:space="preserve">ДМ Первомайского района Эйхе,1 </t>
  </si>
  <si>
    <t xml:space="preserve">https://vk.com/tokatensk?w=wall-191667826_779 </t>
  </si>
  <si>
    <t>Всероссийское онлайн-голосование за объекты благоустройства в рамках реализации федерального проекта "Формирование комфортной городской среды"</t>
  </si>
  <si>
    <t>июнь</t>
  </si>
  <si>
    <t>Благодарственное письмо - 2 (Краско, Рагозина)</t>
  </si>
  <si>
    <t>Городской конкурс "Таланты Левобережья 2023"</t>
  </si>
  <si>
    <t>МАУ "Дирекция городских парков" Парк им. Кирова"</t>
  </si>
  <si>
    <t>диплом</t>
  </si>
  <si>
    <t xml:space="preserve">городской фестиваль "Роллер Фест" </t>
  </si>
  <si>
    <t xml:space="preserve">памятник Алеше-сибиряку </t>
  </si>
  <si>
    <t>https://vk.com/levoberege?w=wall-3 4729061_18820</t>
  </si>
  <si>
    <t xml:space="preserve">Благодарность  </t>
  </si>
  <si>
    <t>Общегородские мероприятия в сфере потребительского рынка</t>
  </si>
  <si>
    <t>Здорово Фест 2023</t>
  </si>
  <si>
    <t>https://vk.com/levoberege?w=wall-34729061_19211</t>
  </si>
  <si>
    <t xml:space="preserve">Диплом за участие - 4 (Половнева, ПУМА, Ильиных, Никитенко)
</t>
  </si>
  <si>
    <t>Социальная акция НШТО "4 лапы"</t>
  </si>
  <si>
    <t xml:space="preserve">Приют п.Краснообск </t>
  </si>
  <si>
    <t>https://vk.com/im?peers=11034947&amp;sel=319614788&amp;w=wall-76891840_8734%2Fdb38a680f46728469b</t>
  </si>
  <si>
    <t xml:space="preserve">Диплом ТО "КАТЭ" за активное участие в социальной акции </t>
  </si>
  <si>
    <t>V летняя спартакиада среди молодежных активов и молодых специалистов сферы молодежной политики города Новосибирска "ФОРД БОЯРД"</t>
  </si>
  <si>
    <t>https://vk.com/levoberege?w=wall-34729061_19257</t>
  </si>
  <si>
    <t>Диплом за участие - 1</t>
  </si>
  <si>
    <t>Закрытие трудового сезона НШТО</t>
  </si>
  <si>
    <t>https://vk.com/to_puma?w=wall-210376551_1159</t>
  </si>
  <si>
    <t xml:space="preserve">Благодарность - 2 (Гончарова, Ильиных) </t>
  </si>
  <si>
    <t>Слет НШТО "Наше время"</t>
  </si>
  <si>
    <t>https://vk.com/to_puma?w=wall-210376551_1172</t>
  </si>
  <si>
    <t>Диплом - 3 (ТО ПУМА)</t>
  </si>
  <si>
    <t>Онлайн-курс «Волонтерство в сфере культуры. Базовый курс»</t>
  </si>
  <si>
    <t>онлай-курс</t>
  </si>
  <si>
    <t>сертификат (Белкина)</t>
  </si>
  <si>
    <t>Чемпионат и первенство города Новосибирса по рукопашному бою</t>
  </si>
  <si>
    <t>https://vk.com/cbe_perun?w=wall-77575478_899</t>
  </si>
  <si>
    <t>1м. - 2</t>
  </si>
  <si>
    <t>Социальная акция "Эстафета патриотизма поколений</t>
  </si>
  <si>
    <t>Администрация Советского района г. Новосибирска</t>
  </si>
  <si>
    <t>https://vk.com/levoberege?trackcode=809da9ddyDZhHwGUXhb_kSftiMLTmlNHV6hRJcKVDBG5v5ksBhd8V-uqtu0zb-iZPOK7zNipYV1nplM9wYkWEai1xlhn&amp;w=wall-34729061_19459</t>
  </si>
  <si>
    <t>дипломы победителя акции - 2 шт. значки - 2шт.</t>
  </si>
  <si>
    <t>городской фестиваль современной уличной хореографии ВаленОК</t>
  </si>
  <si>
    <t>https://vk.com/dom_molod?w=wall-119761317_9305</t>
  </si>
  <si>
    <t>Диплом учасника - 2 шт.</t>
  </si>
  <si>
    <t>Чемпионат "Элемент"</t>
  </si>
  <si>
    <t>Диплом</t>
  </si>
  <si>
    <t>Региональный форум «Экология и Культура»</t>
  </si>
  <si>
    <t>"Точка кипения"</t>
  </si>
  <si>
    <t>https://vk.com/eco_nsk_mayk?w=wall-181619745_1711</t>
  </si>
  <si>
    <t>Диплом 4 шт</t>
  </si>
  <si>
    <t>II открытый турнир "Бог войны</t>
  </si>
  <si>
    <t>https://vk.com/cbe_perun?w=wall-77575478_792</t>
  </si>
  <si>
    <t>Грмота 1м. -1
Грамота 2 м. - 1
3м. Общекомандное</t>
  </si>
  <si>
    <t>V региональный конкурс в сфере добровольчества "Доброе сердце Новосибирска"</t>
  </si>
  <si>
    <t>https://mk.nso.ru/news/9619</t>
  </si>
  <si>
    <t>Диплом победителя - 1
Диплом участника - 4
Сертификат -2</t>
  </si>
  <si>
    <t>Региональный Открытый Турнир по Современному Мечевому Бою "КУБОК"СИБИРСКИЙ КЛИНОК"</t>
  </si>
  <si>
    <t>23-24.04.2023</t>
  </si>
  <si>
    <t>1м. - 2
2м. - 6
3м. - 5</t>
  </si>
  <si>
    <t>Региональный спортивно-патриотический фестиваль "Первая сборная.Путь к победе"</t>
  </si>
  <si>
    <t>27-28.05.2023</t>
  </si>
  <si>
    <t>https://vk.com/cbe_perun?w=wall-77575478_835</t>
  </si>
  <si>
    <t>1м. - 1 общекомандное +4
2м. - 8
3м. - 5</t>
  </si>
  <si>
    <t>Танцевальная деревня ALTAY DANCE</t>
  </si>
  <si>
    <t>19-24.08.2023</t>
  </si>
  <si>
    <t>г.Барнаул</t>
  </si>
  <si>
    <t>https://vk.com/shluztantcuet?w=wall-58517650_2382%2Fall</t>
  </si>
  <si>
    <t>Сертификат - 1 шт.(Никитенко С.Д.)</t>
  </si>
  <si>
    <t>Чемпионат и первенство Сибирского Федерального округа по кикбоксингу</t>
  </si>
  <si>
    <t>23-26.03.2023</t>
  </si>
  <si>
    <t>г.Красноярск</t>
  </si>
  <si>
    <t xml:space="preserve">https://vk.com/cbe_perun?w=wall-77575478_805 </t>
  </si>
  <si>
    <t>Диплом - 1м. (Дианов Д.)</t>
  </si>
  <si>
    <t>Чемпионат и первенство Кузбасса по восточному боевому единоборству Вьет Во Дао</t>
  </si>
  <si>
    <t>г.Кемерово</t>
  </si>
  <si>
    <t>https://vk.com/cbe_perun?w=wall-77575478_815</t>
  </si>
  <si>
    <t>1м. - 4 шт
2м. - 
3м. - 2 шт.
11 медалей</t>
  </si>
  <si>
    <t xml:space="preserve">Всероссийский фестиваль талантов «Сибирские самоцветы» </t>
  </si>
  <si>
    <t>28.01.2023-29.01.2023</t>
  </si>
  <si>
    <t>ДК Железнодорожников, Ул. Челюскинцев, 11</t>
  </si>
  <si>
    <t>https://vk.com/club171937297?w=wall-171937297_312%2Fall</t>
  </si>
  <si>
    <t>Лауреат 1 ст. - 3 шт
Лауреат 2 ст. - 1 шт.
Диплом участника -1</t>
  </si>
  <si>
    <t>Участие во Всероссийском чемпионате Volga Champ</t>
  </si>
  <si>
    <t>ДЦ "Юпитер" г. Нижний Новгород (Очно)</t>
  </si>
  <si>
    <t>https://youtu.be/PVpYViJYs9s, https://youtu.be/CYLys-Avb8c</t>
  </si>
  <si>
    <t>Диплом участника -1</t>
  </si>
  <si>
    <t>МК топовых танцоров России</t>
  </si>
  <si>
    <t>Сертификат - 1</t>
  </si>
  <si>
    <t>Всероссийские соревнования по кикбоксингу "Кубок Сибири" </t>
  </si>
  <si>
    <t xml:space="preserve">https://vk.com/cbe_perun?w=wall-77575478_774 </t>
  </si>
  <si>
    <t>1 м. -1 (Дианов Д.)</t>
  </si>
  <si>
    <t>Всероссийский фестиваль-конкурс хореографического мастрества "REDFEST"</t>
  </si>
  <si>
    <t xml:space="preserve">https://vk.com/mc_fakel?w=wall-73648110_4743 </t>
  </si>
  <si>
    <t xml:space="preserve">Лауреат 2 ст. - 1 шт. </t>
  </si>
  <si>
    <t>Всероссийский фестиваль талантов "Мир чудес"</t>
  </si>
  <si>
    <t>25-26.03.2023</t>
  </si>
  <si>
    <t xml:space="preserve">https://vk.com/konkursy2020?w=wall-177207169_221 </t>
  </si>
  <si>
    <t xml:space="preserve">Лауреат 1 ст. - 3 шт.
Лауреат 2 ст. - 1 шт. 
</t>
  </si>
  <si>
    <t>Всероссийский фестиваль - конкурс хореографического искусства "Высота"</t>
  </si>
  <si>
    <t>https://vk.com/shluztantcuet?w=wall-58517650_2328%2Fall</t>
  </si>
  <si>
    <t>Диплом 1 ст. -2 шт.
Диплом 3 ст. -1 шт.
Благодарственное письмо - 1шт.
Сертификат - 1 шт. (Никитенко С.Д.)</t>
  </si>
  <si>
    <t>Чемпионат и первенство России по ВБЕ Вьет Во Дао.</t>
  </si>
  <si>
    <t>31.03-1.04.2023</t>
  </si>
  <si>
    <t>г.Москва</t>
  </si>
  <si>
    <t>https://vk.com/cbe_perun?w=wall-77575478_806</t>
  </si>
  <si>
    <t xml:space="preserve">Диплом 1 ст. -1 шт.
Диплом 3 ст. - 5 шт.
Грамота 1 м. - 1 шт.
</t>
  </si>
  <si>
    <t>Мероприятие в рамках федерального проекта "Современная школа" национального проекта "образование"</t>
  </si>
  <si>
    <t>НГПУ</t>
  </si>
  <si>
    <t>Сертификат - 6 шт. (Белкина, Печенкина, Счастливая, Кербс, Егорова, Полетаева)</t>
  </si>
  <si>
    <t>Всероссийский танцевальный фестиваль DENCE STARS</t>
  </si>
  <si>
    <t>https://vk.com/shluztantcuet?w=wall-58517650_2345%2Fall</t>
  </si>
  <si>
    <t>Лауреат 1 ст. - 4 шт. (Денс-Коктейль)
Лауреат 2 ст. - 3 шт. (Денс-Коктейль)</t>
  </si>
  <si>
    <t>Всероссийский фестиваль искусств "SIBERIAN ART FEST"</t>
  </si>
  <si>
    <t>https://vk.com/club171937297?w=wall-171937297_522%2Fall
https://vk.com/club171937297?w=wall-171937297_537%2Fall</t>
  </si>
  <si>
    <t>Диплом лауреата 2 ст. - 1шт. (Половнева)
Диплом лауреата 3 ст. -1 шт. (Курбатова)
Диплом участника -2 шт. (Половнева, Курбатова)
Сертификат - 3 шт. (Половнева, Крубатова)
Благодарственное письмо - 1шт.(Курбатова)</t>
  </si>
  <si>
    <t>Первенство России по кикбоксингу</t>
  </si>
  <si>
    <t>08-14.05.2023</t>
  </si>
  <si>
    <t>https://vk.com/cbe_perun?w=wall-77575478_826</t>
  </si>
  <si>
    <t>Диплом 1 ст. - 1 шт.(Дианов Д.)</t>
  </si>
  <si>
    <t>XI Всероссийский фестиваль традиционной культуры "День России на Бирюзовой Катуни"</t>
  </si>
  <si>
    <t>Алтайский край
Бирюзовая Катунь</t>
  </si>
  <si>
    <t>https://udg.alregn.ru/news/v-altayskom-krae-sostoyalsya-xi-vserossiyskiy-festival-traditsionnoy-kultury-den-rossii-na-biryuzovo/</t>
  </si>
  <si>
    <t>Диплом - 1 шт. (Круглый год)</t>
  </si>
  <si>
    <t xml:space="preserve">Всероссийский конкурс программ социализации подростков </t>
  </si>
  <si>
    <t xml:space="preserve">интернет </t>
  </si>
  <si>
    <t xml:space="preserve">https://fcprc.ru/news/nachinaetsya-priem-zayavok-dlya-uchastiya-vo-vserossijskom-konkurse-programm-sotsializatsii-podrostkov-13-marta-2023/ </t>
  </si>
  <si>
    <t>сертификат финалиста МБУ ЦМД "Левобережье" в номинации "Социализация через трудовую занятость, искусство и спорт".</t>
  </si>
  <si>
    <t>Всероссийский  конкурс программ социализации подростков</t>
  </si>
  <si>
    <t>июнь-сентябрь</t>
  </si>
  <si>
    <t>сертификат участника (Белкина)</t>
  </si>
  <si>
    <t>Всероссийские соревнования по кикбоксингу  </t>
  </si>
  <si>
    <t>14-16.09.2023</t>
  </si>
  <si>
    <t>г.Абакан</t>
  </si>
  <si>
    <t>https://vk.com/cbe_perun?w=wall-77575478_888</t>
  </si>
  <si>
    <t>Диплом 1 м. - 2 (Глинский, Дианов)
Диплом 2м - 1 (Киселев)</t>
  </si>
  <si>
    <t>Всероссийские соревнования по восточному боевому единоборству Вьет Во Дао</t>
  </si>
  <si>
    <t>20-22.10.2023</t>
  </si>
  <si>
    <t>https://vk.com/cbe_perun?w=wall-77575478_900</t>
  </si>
  <si>
    <t>1м. - 4
2м.-1
3м. - 3</t>
  </si>
  <si>
    <t>IХ Всероссийский чемпионат искусств 2023</t>
  </si>
  <si>
    <t>https://vk.com/club171937297?w=wall-171937297_723%2Fall</t>
  </si>
  <si>
    <t xml:space="preserve">Сертификат - 4 шт. </t>
  </si>
  <si>
    <t>Международном конкурсе - фестивале АРТ - Пространство.</t>
  </si>
  <si>
    <t>https://vk.com/feed?w=wall-197112102_1550</t>
  </si>
  <si>
    <t>Лауреат 1ст. - 1
Лауреат 2 ст.- 2
Лауреат 3 ст. - 3
Благ.письмо - 3</t>
  </si>
  <si>
    <t>Международный конкурс "Lime Fest"</t>
  </si>
  <si>
    <t>https://vk.com/valeksa84?w=wall35012028_6826</t>
  </si>
  <si>
    <t>Диплом лауреата 3-й ст. - 1 шт.</t>
  </si>
  <si>
    <t>Международный форум искусств "Звёздный путь"</t>
  </si>
  <si>
    <t>г. Новосибирск,</t>
  </si>
  <si>
    <t>Лауреат 3 степени -1</t>
  </si>
  <si>
    <t> Международный патриотический творческий конкурс «Мы помним! Мы гордимся!» в честь 78-й годовщины Победы в Великой Отечественной войне</t>
  </si>
  <si>
    <t>г.Санкт-Петербург</t>
  </si>
  <si>
    <t>https://vk.com/club172051338?w=wall-172051338_850%2Fall</t>
  </si>
  <si>
    <t>Диплом лауреата 3-й ст. - 1 шт.(Пренинг)
Благодарность - 1 шт.</t>
  </si>
  <si>
    <t>INTERNATIONAL НЕ ФОRМАТ multi-genre show project</t>
  </si>
  <si>
    <t>06-07.05.2023</t>
  </si>
  <si>
    <t>https://vk.com/id3908806?w=wall3908806_4784</t>
  </si>
  <si>
    <t>Дипломант 1 ст. - 5 шт.(Дэнс-Коктейль)
Гран-при - 1 шт. (Дэнс-Коктейль)
диплом 2м. - 1шт.
Диплом 3м. - 1шт.
Сертификат - 1 шт (Никитенко)</t>
  </si>
  <si>
    <t>Чемпионат уличного танца «НЕФОRMAT CHAMP АЛТАЙ</t>
  </si>
  <si>
    <t>г.Барнаул, ДК «Мотор», ул. Германа Титова 50а</t>
  </si>
  <si>
    <t>https://m.vk.com/id3908806</t>
  </si>
  <si>
    <t>1м. -1
2м.- 1</t>
  </si>
  <si>
    <t>II забайкальский международный молодежный фестиваль-конкурс культурного наследия "Даурия"</t>
  </si>
  <si>
    <t>19-22.05.2023</t>
  </si>
  <si>
    <t>https://vk.com/f_dauriya?w=wall-202696620_131&amp;ysclid=lkw2jnl6da571939148</t>
  </si>
  <si>
    <t>Диплом лауреата 2-й ст.- 1 шт. (Круглый год)</t>
  </si>
  <si>
    <t>Международный хореографический форум "Танцевальная культура народов мира"</t>
  </si>
  <si>
    <t>30.09-03.10, 2023</t>
  </si>
  <si>
    <t>г. Москва</t>
  </si>
  <si>
    <t>https://vk.com/levoberege?trackcode=809da9ddyDZhHwGUXhb_kSftiMLTmlNHV6hRJcKVDBG5v5ksBhd8V-uqtu0zb-iZPOK7zNipYV1nplM9wYkWEai1xlhn&amp;w=wall-34729061_19368</t>
  </si>
  <si>
    <t>сертификат</t>
  </si>
  <si>
    <r>
      <t xml:space="preserve">Информационный источник      </t>
    </r>
    <r>
      <rPr>
        <i/>
        <sz val="12"/>
        <color theme="1"/>
        <rFont val="Times New Roman"/>
        <family val="1"/>
        <charset val="204"/>
      </rPr>
      <t>(вставить                веб-ссылку)</t>
    </r>
  </si>
  <si>
    <t xml:space="preserve">https://timolod.ru/organization/molodezhnye-tsentry/levoberezhe/ </t>
  </si>
  <si>
    <t>https://vk.com/levoberege</t>
  </si>
  <si>
    <t>1. https://vk.com/mayak_dm
2. https://vk.com/mc_fakel
3. https://vk.com/mcsputnik
4. https://vk.com/mc_levoberege</t>
  </si>
  <si>
    <t>1. 1818
2. 759
3. 208
4. 157</t>
  </si>
  <si>
    <t>1. 12
2. 7
3. 4
4. 6</t>
  </si>
  <si>
    <t>1. 4380
2. 2555
3. 1460
4. 2190</t>
  </si>
  <si>
    <t>1. 3360
2. 2436
3. 1716
4. 1512</t>
  </si>
  <si>
    <t>ВСЕГО: 2746
Вконтакте: 2682, СМИ: 64</t>
  </si>
  <si>
    <t>1. Клубные формирования и проекты учреждения с адресами (50шт).  2.QR -коды (339шт). 3. Буклеты с адресами основных отделов (300шт.)</t>
  </si>
  <si>
    <t>Школа лидеров по развитию городских пространств «Моя территория»</t>
  </si>
  <si>
    <t xml:space="preserve"> НЭТИ Новосибирскйи государственный технический университет (Новая Энергетика Технологии Инновации)  https://www.nstu.ru/campus/my_territory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</si>
</sst>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/>
  </cellStyleXfs>
  <cellXfs count="34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8" fillId="4" borderId="6" xfId="0" applyFont="1" applyFill="1" applyBorder="1" applyAlignment="1" applyProtection="1">
      <alignment vertical="top" wrapText="1"/>
      <protection hidden="1"/>
    </xf>
    <xf numFmtId="0" fontId="17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0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1" fontId="21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2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4" fillId="0" borderId="0" xfId="0" applyFont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>
      <alignment horizontal="center" vertical="top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/>
    <xf numFmtId="0" fontId="2" fillId="0" borderId="27" xfId="0" applyFont="1" applyBorder="1"/>
    <xf numFmtId="0" fontId="3" fillId="0" borderId="15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6" fillId="8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 applyProtection="1">
      <alignment vertical="top" wrapText="1"/>
      <protection hidden="1"/>
    </xf>
    <xf numFmtId="0" fontId="17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0" fontId="10" fillId="0" borderId="28" xfId="0" applyFont="1" applyBorder="1" applyAlignment="1" applyProtection="1">
      <alignment vertical="center"/>
      <protection hidden="1"/>
    </xf>
    <xf numFmtId="0" fontId="24" fillId="0" borderId="28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5" fillId="0" borderId="1" xfId="4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7" fillId="0" borderId="1" xfId="1" applyBorder="1" applyAlignment="1" applyProtection="1">
      <alignment horizontal="center" vertical="top" wrapText="1"/>
      <protection locked="0"/>
    </xf>
    <xf numFmtId="165" fontId="10" fillId="0" borderId="1" xfId="0" applyNumberFormat="1" applyFont="1" applyBorder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26" fillId="4" borderId="1" xfId="0" applyFont="1" applyFill="1" applyBorder="1" applyAlignment="1" applyProtection="1">
      <alignment horizontal="left" vertical="top" wrapText="1"/>
      <protection hidden="1"/>
    </xf>
    <xf numFmtId="0" fontId="10" fillId="8" borderId="1" xfId="0" applyFont="1" applyFill="1" applyBorder="1" applyAlignment="1" applyProtection="1">
      <alignment horizontal="left" vertical="top" wrapText="1"/>
      <protection locked="0"/>
    </xf>
    <xf numFmtId="0" fontId="33" fillId="0" borderId="1" xfId="1" applyFont="1" applyFill="1" applyBorder="1" applyAlignment="1">
      <alignment horizontal="left" vertical="top" wrapText="1"/>
    </xf>
    <xf numFmtId="14" fontId="10" fillId="8" borderId="1" xfId="0" applyNumberFormat="1" applyFont="1" applyFill="1" applyBorder="1" applyAlignment="1" applyProtection="1">
      <alignment horizontal="left" vertical="top" wrapText="1"/>
      <protection locked="0"/>
    </xf>
    <xf numFmtId="0" fontId="33" fillId="0" borderId="1" xfId="1" applyFont="1" applyFill="1" applyBorder="1" applyAlignment="1" applyProtection="1">
      <alignment horizontal="left" vertical="top" wrapText="1"/>
      <protection locked="0"/>
    </xf>
    <xf numFmtId="0" fontId="33" fillId="0" borderId="1" xfId="1" applyFont="1" applyBorder="1" applyAlignment="1">
      <alignment horizontal="left" vertical="top" wrapText="1"/>
    </xf>
    <xf numFmtId="0" fontId="33" fillId="0" borderId="1" xfId="1" applyFont="1" applyFill="1" applyBorder="1" applyAlignment="1" applyProtection="1">
      <alignment horizontal="left" vertical="top" wrapText="1"/>
    </xf>
    <xf numFmtId="0" fontId="33" fillId="0" borderId="3" xfId="1" applyFont="1" applyFill="1" applyBorder="1" applyAlignment="1" applyProtection="1">
      <alignment horizontal="left" vertical="top" wrapText="1"/>
    </xf>
    <xf numFmtId="0" fontId="33" fillId="0" borderId="3" xfId="1" applyFont="1" applyBorder="1" applyAlignment="1" applyProtection="1">
      <alignment horizontal="left" vertical="top" wrapText="1"/>
    </xf>
    <xf numFmtId="0" fontId="33" fillId="0" borderId="1" xfId="1" applyFont="1" applyBorder="1" applyAlignment="1" applyProtection="1">
      <alignment horizontal="left" vertical="top" wrapText="1"/>
      <protection locked="0"/>
    </xf>
    <xf numFmtId="0" fontId="27" fillId="0" borderId="0" xfId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34" fillId="0" borderId="1" xfId="1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29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top"/>
      <protection hidden="1"/>
    </xf>
    <xf numFmtId="0" fontId="16" fillId="0" borderId="8" xfId="0" applyFont="1" applyBorder="1" applyAlignment="1" applyProtection="1">
      <alignment horizontal="center" vertical="top"/>
      <protection hidden="1"/>
    </xf>
    <xf numFmtId="0" fontId="16" fillId="0" borderId="9" xfId="0" applyFont="1" applyBorder="1" applyAlignment="1" applyProtection="1">
      <alignment horizontal="center" vertical="top"/>
      <protection hidden="1"/>
    </xf>
    <xf numFmtId="0" fontId="16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10" fillId="0" borderId="29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8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4" fillId="0" borderId="8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6" fillId="0" borderId="4" xfId="0" applyFont="1" applyBorder="1" applyAlignment="1" applyProtection="1">
      <alignment horizontal="left" vertical="top" wrapText="1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5">
    <cellStyle name="Гиперссылка" xfId="1" builtinId="8"/>
    <cellStyle name="Гиперссылка 2" xfId="2" xr:uid="{00000000-0005-0000-0000-000001000000}"/>
    <cellStyle name="Гиперссылка 3" xfId="3" xr:uid="{00000000-0005-0000-0000-000002000000}"/>
    <cellStyle name="Обычный" xfId="0" builtinId="0"/>
    <cellStyle name="Обычный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A7FFFF"/>
      <color rgb="FFB7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152400</xdr:rowOff>
    </xdr:to>
    <xdr:pic>
      <xdr:nvPicPr>
        <xdr:cNvPr id="2" name="Рисунок 1" descr="🇻🇳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5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away.php?to=https%3A%2F%2Fmaestrochess.ru%2Fnews%2F7011-majskaya-klassika-v-maestro.html&amp;cc_key=" TargetMode="External"/><Relationship Id="rId13" Type="http://schemas.openxmlformats.org/officeDocument/2006/relationships/hyperlink" Target="https://vk.com/to_puma?w=wall-210376551_748" TargetMode="External"/><Relationship Id="rId18" Type="http://schemas.openxmlformats.org/officeDocument/2006/relationships/hyperlink" Target="https://vk.com/mc_fakel?w=wall-73648110_4743" TargetMode="External"/><Relationship Id="rId3" Type="http://schemas.openxmlformats.org/officeDocument/2006/relationships/hyperlink" Target="https://vk.com/dk_primorsky?w=wall-68857073_8032" TargetMode="External"/><Relationship Id="rId21" Type="http://schemas.openxmlformats.org/officeDocument/2006/relationships/hyperlink" Target="https://youtu.be/PVpYViJYs9s" TargetMode="External"/><Relationship Id="rId7" Type="http://schemas.openxmlformats.org/officeDocument/2006/relationships/hyperlink" Target="https://vk.com/to_puma?w=wall-210376551_1111" TargetMode="External"/><Relationship Id="rId12" Type="http://schemas.openxmlformats.org/officeDocument/2006/relationships/hyperlink" Target="https://vk.com/wall-210376551_584" TargetMode="External"/><Relationship Id="rId17" Type="http://schemas.openxmlformats.org/officeDocument/2006/relationships/hyperlink" Target="https://vk.com/cbe_perun?w=wall-77575478_805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vk.com/feed?section=search&amp;q=%23PRO_%D0%90%D0%BA%D1%82%D0%B8%D0%B2%D0%BD%D0%BE%D1%81%D1%82%D1%8C" TargetMode="External"/><Relationship Id="rId16" Type="http://schemas.openxmlformats.org/officeDocument/2006/relationships/hyperlink" Target="https://vk.com/ifecht_uroboros_nsk" TargetMode="External"/><Relationship Id="rId20" Type="http://schemas.openxmlformats.org/officeDocument/2006/relationships/hyperlink" Target="https://vk.com/club171937297?w=wall-171937297_522%2Fall" TargetMode="External"/><Relationship Id="rId1" Type="http://schemas.openxmlformats.org/officeDocument/2006/relationships/hyperlink" Target="https://vk.com/mc_levoberege?w=wall-197112102_1601" TargetMode="External"/><Relationship Id="rId6" Type="http://schemas.openxmlformats.org/officeDocument/2006/relationships/hyperlink" Target="https://vk.com/tokatensk?w=wall-191667826_598" TargetMode="External"/><Relationship Id="rId11" Type="http://schemas.openxmlformats.org/officeDocument/2006/relationships/hyperlink" Target="https://vk.com/cbe_perun?w=wall-77575478_771" TargetMode="External"/><Relationship Id="rId24" Type="http://schemas.openxmlformats.org/officeDocument/2006/relationships/printerSettings" Target="../printerSettings/printerSettings12.bin"/><Relationship Id="rId5" Type="http://schemas.openxmlformats.org/officeDocument/2006/relationships/hyperlink" Target="https://vk.com/levoberege?w=wall-34729061_18588" TargetMode="External"/><Relationship Id="rId15" Type="http://schemas.openxmlformats.org/officeDocument/2006/relationships/hyperlink" Target="https://vk.com/shluztantcuet?w=wall-58517650_2382%2Fall" TargetMode="External"/><Relationship Id="rId23" Type="http://schemas.openxmlformats.org/officeDocument/2006/relationships/hyperlink" Target="https://vk.com/konkursy2020?w=wall-177207169_221" TargetMode="External"/><Relationship Id="rId10" Type="http://schemas.openxmlformats.org/officeDocument/2006/relationships/hyperlink" Target="https://vk.com/ifecht_uroboros_nsk" TargetMode="External"/><Relationship Id="rId19" Type="http://schemas.openxmlformats.org/officeDocument/2006/relationships/hyperlink" Target="https://vk.com/cbe_perun?w=wall-77575478_774" TargetMode="External"/><Relationship Id="rId4" Type="http://schemas.openxmlformats.org/officeDocument/2006/relationships/hyperlink" Target="https://vk.com/dk_akademiya?w=wall-58055252_9287" TargetMode="External"/><Relationship Id="rId9" Type="http://schemas.openxmlformats.org/officeDocument/2006/relationships/hyperlink" Target="https://vk.com/cbe_perun?w=wall-77575478_800" TargetMode="External"/><Relationship Id="rId14" Type="http://schemas.openxmlformats.org/officeDocument/2006/relationships/hyperlink" Target="https://vk.com/tokatensk?w=wall-191667826_648" TargetMode="External"/><Relationship Id="rId22" Type="http://schemas.openxmlformats.org/officeDocument/2006/relationships/hyperlink" Target="https://vk.com/club171937297?w=wall-171937297_312%2Fal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vk.com/levoberege" TargetMode="External"/><Relationship Id="rId1" Type="http://schemas.openxmlformats.org/officeDocument/2006/relationships/hyperlink" Target="https://timolod.ru/organization/molodezhnye-tsentry/levoberezhe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nstu.ru/campus/my_territor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7FFFF"/>
  </sheetPr>
  <dimension ref="A1:N29"/>
  <sheetViews>
    <sheetView view="pageBreakPreview" zoomScaleSheetLayoutView="100" workbookViewId="0">
      <selection activeCell="B13" sqref="B13"/>
    </sheetView>
  </sheetViews>
  <sheetFormatPr defaultColWidth="9.140625" defaultRowHeight="15" x14ac:dyDescent="0.25"/>
  <cols>
    <col min="1" max="1" width="10.140625" style="33" customWidth="1"/>
    <col min="2" max="2" width="9.140625" style="33"/>
    <col min="3" max="3" width="2.140625" style="33" customWidth="1"/>
    <col min="4" max="7" width="9.140625" style="33"/>
    <col min="8" max="8" width="8.5703125" style="33" customWidth="1"/>
    <col min="9" max="9" width="9.140625" style="33"/>
    <col min="10" max="10" width="9.140625" style="33" customWidth="1"/>
    <col min="11" max="11" width="5.42578125" style="33" customWidth="1"/>
    <col min="12" max="12" width="15.7109375" style="33" customWidth="1"/>
    <col min="13" max="13" width="9.140625" style="33"/>
    <col min="14" max="14" width="15.7109375" style="33" customWidth="1"/>
    <col min="15" max="16384" width="9.140625" style="33"/>
  </cols>
  <sheetData>
    <row r="1" spans="1:14" ht="20.25" x14ac:dyDescent="0.25">
      <c r="A1" s="241" t="s">
        <v>262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3"/>
    </row>
    <row r="2" spans="1:14" ht="38.25" customHeight="1" x14ac:dyDescent="0.25">
      <c r="A2" s="187"/>
      <c r="N2" s="188"/>
    </row>
    <row r="3" spans="1:14" ht="19.5" customHeight="1" x14ac:dyDescent="0.25">
      <c r="A3" s="258" t="s">
        <v>199</v>
      </c>
      <c r="B3" s="259"/>
      <c r="C3" s="259"/>
      <c r="D3" s="259"/>
      <c r="E3" s="259"/>
      <c r="L3" s="244"/>
      <c r="M3" s="244"/>
      <c r="N3" s="245"/>
    </row>
    <row r="4" spans="1:14" ht="15.75" x14ac:dyDescent="0.25">
      <c r="A4" s="189" t="s">
        <v>72</v>
      </c>
      <c r="B4" s="257" t="s">
        <v>367</v>
      </c>
      <c r="C4" s="257"/>
      <c r="D4" s="257"/>
      <c r="E4" s="257"/>
      <c r="N4" s="188"/>
    </row>
    <row r="5" spans="1:14" ht="21.75" customHeight="1" x14ac:dyDescent="0.25">
      <c r="A5" s="262"/>
      <c r="B5" s="257"/>
      <c r="C5" s="257"/>
      <c r="D5" s="257"/>
      <c r="E5" s="257"/>
      <c r="N5" s="188"/>
    </row>
    <row r="6" spans="1:14" ht="30.75" customHeight="1" x14ac:dyDescent="0.25">
      <c r="A6" s="260" t="s">
        <v>368</v>
      </c>
      <c r="B6" s="261"/>
      <c r="D6" s="263"/>
      <c r="E6" s="263"/>
      <c r="N6" s="188"/>
    </row>
    <row r="7" spans="1:14" ht="12.75" customHeight="1" x14ac:dyDescent="0.25">
      <c r="A7" s="264" t="s">
        <v>200</v>
      </c>
      <c r="B7" s="265"/>
      <c r="D7" s="239" t="s">
        <v>201</v>
      </c>
      <c r="E7" s="239"/>
      <c r="N7" s="188"/>
    </row>
    <row r="8" spans="1:14" ht="12.75" customHeight="1" x14ac:dyDescent="0.25">
      <c r="A8" s="190"/>
      <c r="B8" s="240" t="s">
        <v>202</v>
      </c>
      <c r="C8" s="240"/>
      <c r="D8" s="240"/>
      <c r="E8" s="97"/>
      <c r="N8" s="188"/>
    </row>
    <row r="9" spans="1:14" ht="101.25" customHeight="1" x14ac:dyDescent="0.25">
      <c r="A9" s="187"/>
      <c r="N9" s="188"/>
    </row>
    <row r="10" spans="1:14" ht="18.75" x14ac:dyDescent="0.3">
      <c r="A10" s="247" t="s">
        <v>93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9"/>
    </row>
    <row r="11" spans="1:14" ht="18.75" customHeight="1" x14ac:dyDescent="0.3">
      <c r="A11" s="250" t="s">
        <v>367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</row>
    <row r="12" spans="1:14" x14ac:dyDescent="0.25">
      <c r="A12" s="253" t="s">
        <v>94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4" ht="18.75" x14ac:dyDescent="0.3">
      <c r="A13" s="187"/>
      <c r="E13" s="191" t="s">
        <v>95</v>
      </c>
      <c r="F13" s="246">
        <v>2023</v>
      </c>
      <c r="G13" s="246"/>
      <c r="H13" s="256" t="s">
        <v>96</v>
      </c>
      <c r="I13" s="256"/>
      <c r="J13" s="256"/>
      <c r="N13" s="188"/>
    </row>
    <row r="14" spans="1:14" x14ac:dyDescent="0.25">
      <c r="A14" s="187"/>
      <c r="N14" s="188"/>
    </row>
    <row r="15" spans="1:14" x14ac:dyDescent="0.25">
      <c r="A15" s="187"/>
      <c r="N15" s="188"/>
    </row>
    <row r="16" spans="1:14" x14ac:dyDescent="0.25">
      <c r="A16" s="187"/>
      <c r="N16" s="188"/>
    </row>
    <row r="17" spans="1:14" x14ac:dyDescent="0.25">
      <c r="A17" s="187"/>
      <c r="N17" s="188"/>
    </row>
    <row r="18" spans="1:14" x14ac:dyDescent="0.25">
      <c r="A18" s="187"/>
      <c r="N18" s="188"/>
    </row>
    <row r="19" spans="1:14" x14ac:dyDescent="0.25">
      <c r="A19" s="187"/>
      <c r="N19" s="188"/>
    </row>
    <row r="20" spans="1:14" x14ac:dyDescent="0.25">
      <c r="A20" s="187"/>
      <c r="N20" s="188"/>
    </row>
    <row r="21" spans="1:14" x14ac:dyDescent="0.25">
      <c r="A21" s="187"/>
      <c r="N21" s="188"/>
    </row>
    <row r="22" spans="1:14" x14ac:dyDescent="0.25">
      <c r="A22" s="187"/>
      <c r="N22" s="188"/>
    </row>
    <row r="23" spans="1:14" ht="18.75" x14ac:dyDescent="0.25">
      <c r="A23" s="236" t="s">
        <v>188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8"/>
    </row>
    <row r="24" spans="1:14" x14ac:dyDescent="0.25">
      <c r="A24" s="187"/>
      <c r="N24" s="188"/>
    </row>
    <row r="25" spans="1:14" x14ac:dyDescent="0.25">
      <c r="A25" s="187"/>
      <c r="N25" s="188"/>
    </row>
    <row r="26" spans="1:14" x14ac:dyDescent="0.25">
      <c r="A26" s="187"/>
      <c r="N26" s="188"/>
    </row>
    <row r="27" spans="1:14" x14ac:dyDescent="0.25">
      <c r="A27" s="187"/>
      <c r="N27" s="188"/>
    </row>
    <row r="28" spans="1:14" x14ac:dyDescent="0.25">
      <c r="A28" s="187"/>
      <c r="N28" s="188"/>
    </row>
    <row r="29" spans="1:14" x14ac:dyDescent="0.25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4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4"/>
  <sheetViews>
    <sheetView tabSelected="1" view="pageBreakPreview" topLeftCell="A100" zoomScale="86" zoomScaleSheetLayoutView="86" workbookViewId="0">
      <selection activeCell="B4" sqref="B4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 x14ac:dyDescent="0.25">
      <c r="A1" s="308" t="s">
        <v>240</v>
      </c>
      <c r="B1" s="308"/>
      <c r="C1" s="308"/>
      <c r="D1" s="308"/>
      <c r="E1" s="308"/>
      <c r="F1" s="308"/>
    </row>
    <row r="2" spans="1:6" ht="86.25" customHeight="1" x14ac:dyDescent="0.25">
      <c r="A2" s="23" t="s">
        <v>56</v>
      </c>
      <c r="B2" s="23" t="s">
        <v>117</v>
      </c>
      <c r="C2" s="23" t="s">
        <v>248</v>
      </c>
      <c r="D2" s="129" t="s">
        <v>259</v>
      </c>
      <c r="E2" s="129" t="s">
        <v>246</v>
      </c>
      <c r="F2" s="23" t="s">
        <v>260</v>
      </c>
    </row>
    <row r="3" spans="1:6" ht="18.75" x14ac:dyDescent="0.25">
      <c r="A3" s="118"/>
      <c r="B3" s="119" t="s">
        <v>218</v>
      </c>
      <c r="C3" s="118"/>
      <c r="D3" s="142"/>
      <c r="E3" s="142"/>
      <c r="F3" s="118"/>
    </row>
    <row r="4" spans="1:6" ht="18.75" x14ac:dyDescent="0.3">
      <c r="A4" s="120"/>
      <c r="B4" s="116" t="s">
        <v>55</v>
      </c>
      <c r="C4" s="117"/>
      <c r="D4" s="117"/>
      <c r="E4" s="117"/>
      <c r="F4" s="117"/>
    </row>
    <row r="5" spans="1:6" ht="18.75" x14ac:dyDescent="0.25">
      <c r="A5" s="88">
        <v>1</v>
      </c>
      <c r="B5" s="61"/>
      <c r="C5" s="61"/>
      <c r="D5" s="61"/>
      <c r="E5" s="61"/>
      <c r="F5" s="61"/>
    </row>
    <row r="6" spans="1:6" ht="18.75" x14ac:dyDescent="0.25">
      <c r="A6" s="88">
        <v>2</v>
      </c>
      <c r="B6" s="61"/>
      <c r="C6" s="61"/>
      <c r="D6" s="61"/>
      <c r="E6" s="61"/>
      <c r="F6" s="61"/>
    </row>
    <row r="7" spans="1:6" ht="18.75" x14ac:dyDescent="0.25">
      <c r="A7" s="88">
        <v>3</v>
      </c>
      <c r="B7" s="61"/>
      <c r="C7" s="61"/>
      <c r="D7" s="61"/>
      <c r="E7" s="61"/>
      <c r="F7" s="61"/>
    </row>
    <row r="8" spans="1:6" ht="18.75" x14ac:dyDescent="0.25">
      <c r="A8" s="88">
        <v>4</v>
      </c>
      <c r="B8" s="61"/>
      <c r="C8" s="61"/>
      <c r="D8" s="61"/>
      <c r="E8" s="61"/>
      <c r="F8" s="61"/>
    </row>
    <row r="9" spans="1:6" ht="18.75" x14ac:dyDescent="0.25">
      <c r="A9" s="88">
        <v>5</v>
      </c>
      <c r="B9" s="61"/>
      <c r="C9" s="61"/>
      <c r="D9" s="61"/>
      <c r="E9" s="61"/>
      <c r="F9" s="61"/>
    </row>
    <row r="10" spans="1:6" ht="23.25" customHeight="1" x14ac:dyDescent="0.3">
      <c r="A10" s="120"/>
      <c r="B10" s="116" t="s">
        <v>220</v>
      </c>
      <c r="C10" s="117"/>
      <c r="D10" s="117"/>
      <c r="E10" s="117"/>
      <c r="F10" s="117"/>
    </row>
    <row r="11" spans="1:6" ht="18.75" x14ac:dyDescent="0.25">
      <c r="A11" s="88">
        <v>1</v>
      </c>
      <c r="B11" s="51"/>
      <c r="C11" s="51"/>
      <c r="D11" s="51"/>
      <c r="E11" s="51"/>
      <c r="F11" s="51"/>
    </row>
    <row r="12" spans="1:6" ht="18.75" x14ac:dyDescent="0.25">
      <c r="A12" s="88">
        <v>2</v>
      </c>
      <c r="B12" s="51"/>
      <c r="C12" s="51"/>
      <c r="D12" s="51"/>
      <c r="E12" s="51"/>
      <c r="F12" s="51"/>
    </row>
    <row r="13" spans="1:6" ht="18.75" x14ac:dyDescent="0.25">
      <c r="A13" s="88">
        <v>3</v>
      </c>
      <c r="B13" s="51"/>
      <c r="C13" s="51"/>
      <c r="D13" s="51"/>
      <c r="E13" s="51"/>
      <c r="F13" s="51"/>
    </row>
    <row r="14" spans="1:6" ht="18.75" x14ac:dyDescent="0.25">
      <c r="A14" s="88">
        <v>4</v>
      </c>
      <c r="B14" s="51"/>
      <c r="C14" s="51"/>
      <c r="D14" s="51"/>
      <c r="E14" s="51"/>
      <c r="F14" s="51"/>
    </row>
    <row r="15" spans="1:6" ht="18.75" x14ac:dyDescent="0.25">
      <c r="A15" s="88">
        <v>5</v>
      </c>
      <c r="B15" s="51"/>
      <c r="C15" s="51"/>
      <c r="D15" s="51"/>
      <c r="E15" s="51"/>
      <c r="F15" s="51"/>
    </row>
    <row r="16" spans="1:6" ht="18.75" x14ac:dyDescent="0.3">
      <c r="A16" s="120"/>
      <c r="B16" s="116" t="s">
        <v>65</v>
      </c>
      <c r="C16" s="117"/>
      <c r="D16" s="117"/>
      <c r="E16" s="117"/>
      <c r="F16" s="117"/>
    </row>
    <row r="17" spans="1:6" ht="18.75" x14ac:dyDescent="0.25">
      <c r="A17" s="88">
        <v>1</v>
      </c>
      <c r="B17" s="51"/>
      <c r="C17" s="51"/>
      <c r="D17" s="51"/>
      <c r="E17" s="51"/>
      <c r="F17" s="51"/>
    </row>
    <row r="18" spans="1:6" ht="18.75" x14ac:dyDescent="0.25">
      <c r="A18" s="88">
        <v>2</v>
      </c>
      <c r="B18" s="51"/>
      <c r="C18" s="51"/>
      <c r="D18" s="51"/>
      <c r="E18" s="51"/>
      <c r="F18" s="51"/>
    </row>
    <row r="19" spans="1:6" ht="18.75" x14ac:dyDescent="0.25">
      <c r="A19" s="88">
        <v>3</v>
      </c>
      <c r="B19" s="51"/>
      <c r="C19" s="51"/>
      <c r="D19" s="51"/>
      <c r="E19" s="51"/>
      <c r="F19" s="51"/>
    </row>
    <row r="20" spans="1:6" ht="18.75" x14ac:dyDescent="0.25">
      <c r="A20" s="88">
        <v>4</v>
      </c>
      <c r="B20" s="51"/>
      <c r="C20" s="51"/>
      <c r="D20" s="51"/>
      <c r="E20" s="51"/>
      <c r="F20" s="51"/>
    </row>
    <row r="21" spans="1:6" ht="18.75" x14ac:dyDescent="0.25">
      <c r="A21" s="88">
        <v>5</v>
      </c>
      <c r="B21" s="61"/>
      <c r="C21" s="61"/>
      <c r="D21" s="61"/>
      <c r="E21" s="61"/>
      <c r="F21" s="61"/>
    </row>
    <row r="22" spans="1:6" ht="37.5" x14ac:dyDescent="0.3">
      <c r="A22" s="120"/>
      <c r="B22" s="122" t="s">
        <v>180</v>
      </c>
      <c r="C22" s="117"/>
      <c r="D22" s="117"/>
      <c r="E22" s="117"/>
      <c r="F22" s="117"/>
    </row>
    <row r="23" spans="1:6" ht="18.75" x14ac:dyDescent="0.3">
      <c r="A23" s="137">
        <v>1</v>
      </c>
      <c r="B23" s="123"/>
      <c r="C23" s="121"/>
      <c r="D23" s="121"/>
      <c r="E23" s="121"/>
      <c r="F23" s="121"/>
    </row>
    <row r="24" spans="1:6" ht="18.75" x14ac:dyDescent="0.3">
      <c r="A24" s="137">
        <v>2</v>
      </c>
      <c r="B24" s="123"/>
      <c r="C24" s="121"/>
      <c r="D24" s="121"/>
      <c r="E24" s="121"/>
      <c r="F24" s="121"/>
    </row>
    <row r="25" spans="1:6" ht="18.75" x14ac:dyDescent="0.3">
      <c r="A25" s="137">
        <v>3</v>
      </c>
      <c r="B25" s="123"/>
      <c r="C25" s="121"/>
      <c r="D25" s="121"/>
      <c r="E25" s="121"/>
      <c r="F25" s="121"/>
    </row>
    <row r="26" spans="1:6" ht="18.75" x14ac:dyDescent="0.3">
      <c r="A26" s="137">
        <v>4</v>
      </c>
      <c r="B26" s="123"/>
      <c r="C26" s="121"/>
      <c r="D26" s="121"/>
      <c r="E26" s="121"/>
      <c r="F26" s="121"/>
    </row>
    <row r="27" spans="1:6" ht="18.75" x14ac:dyDescent="0.3">
      <c r="A27" s="137">
        <v>5</v>
      </c>
      <c r="B27" s="123"/>
      <c r="C27" s="121"/>
      <c r="D27" s="121"/>
      <c r="E27" s="121"/>
      <c r="F27" s="121"/>
    </row>
    <row r="28" spans="1:6" ht="18.75" x14ac:dyDescent="0.25">
      <c r="A28" s="142"/>
      <c r="B28" s="119" t="s">
        <v>217</v>
      </c>
      <c r="C28" s="173"/>
      <c r="D28" s="173"/>
      <c r="E28" s="173"/>
      <c r="F28" s="173"/>
    </row>
    <row r="29" spans="1:6" ht="18.75" x14ac:dyDescent="0.3">
      <c r="A29" s="120"/>
      <c r="B29" s="116" t="s">
        <v>221</v>
      </c>
      <c r="C29" s="117"/>
      <c r="D29" s="117"/>
      <c r="E29" s="117"/>
      <c r="F29" s="117"/>
    </row>
    <row r="30" spans="1:6" ht="18.75" x14ac:dyDescent="0.25">
      <c r="A30" s="88">
        <v>1</v>
      </c>
      <c r="B30" s="51"/>
      <c r="C30" s="51"/>
      <c r="D30" s="51"/>
      <c r="E30" s="51"/>
      <c r="F30" s="51"/>
    </row>
    <row r="31" spans="1:6" ht="18.75" x14ac:dyDescent="0.25">
      <c r="A31" s="88">
        <v>2</v>
      </c>
      <c r="B31" s="51"/>
      <c r="C31" s="51"/>
      <c r="D31" s="51"/>
      <c r="E31" s="51"/>
      <c r="F31" s="51"/>
    </row>
    <row r="32" spans="1:6" ht="18.75" x14ac:dyDescent="0.25">
      <c r="A32" s="88">
        <v>3</v>
      </c>
      <c r="B32" s="51"/>
      <c r="C32" s="51"/>
      <c r="D32" s="51"/>
      <c r="E32" s="51"/>
      <c r="F32" s="51"/>
    </row>
    <row r="33" spans="1:6" ht="18.75" x14ac:dyDescent="0.25">
      <c r="A33" s="88">
        <v>4</v>
      </c>
      <c r="B33" s="51"/>
      <c r="C33" s="51"/>
      <c r="D33" s="51"/>
      <c r="E33" s="51"/>
      <c r="F33" s="51"/>
    </row>
    <row r="34" spans="1:6" ht="18.75" x14ac:dyDescent="0.25">
      <c r="A34" s="88">
        <v>5</v>
      </c>
      <c r="B34" s="61"/>
      <c r="C34" s="133"/>
      <c r="D34" s="134"/>
      <c r="E34" s="134"/>
      <c r="F34" s="134"/>
    </row>
    <row r="35" spans="1:6" ht="18.75" x14ac:dyDescent="0.3">
      <c r="A35" s="143"/>
      <c r="B35" s="116" t="s">
        <v>220</v>
      </c>
      <c r="C35" s="117"/>
      <c r="D35" s="117"/>
      <c r="E35" s="117"/>
      <c r="F35" s="117"/>
    </row>
    <row r="36" spans="1:6" ht="18.75" customHeight="1" x14ac:dyDescent="0.25">
      <c r="A36" s="88">
        <v>1</v>
      </c>
      <c r="B36" s="51"/>
      <c r="C36" s="51"/>
      <c r="D36" s="51"/>
      <c r="E36" s="51"/>
      <c r="F36" s="51"/>
    </row>
    <row r="37" spans="1:6" ht="24" customHeight="1" x14ac:dyDescent="0.25">
      <c r="A37" s="88">
        <v>2</v>
      </c>
      <c r="B37" s="51"/>
      <c r="C37" s="51"/>
      <c r="D37" s="51"/>
      <c r="E37" s="51"/>
      <c r="F37" s="51"/>
    </row>
    <row r="38" spans="1:6" ht="21" customHeight="1" x14ac:dyDescent="0.25">
      <c r="A38" s="88">
        <v>3</v>
      </c>
      <c r="B38" s="51"/>
      <c r="C38" s="51"/>
      <c r="D38" s="51"/>
      <c r="E38" s="51"/>
      <c r="F38" s="51"/>
    </row>
    <row r="39" spans="1:6" ht="18.75" customHeight="1" x14ac:dyDescent="0.25">
      <c r="A39" s="88">
        <v>4</v>
      </c>
      <c r="B39" s="51"/>
      <c r="C39" s="51"/>
      <c r="D39" s="51"/>
      <c r="E39" s="51"/>
      <c r="F39" s="51"/>
    </row>
    <row r="40" spans="1:6" ht="19.5" customHeight="1" x14ac:dyDescent="0.25">
      <c r="A40" s="88">
        <v>5</v>
      </c>
      <c r="B40" s="51"/>
      <c r="C40" s="51"/>
      <c r="D40" s="51"/>
      <c r="E40" s="51"/>
      <c r="F40" s="51"/>
    </row>
    <row r="41" spans="1:6" ht="18.75" x14ac:dyDescent="0.25">
      <c r="A41" s="88">
        <v>6</v>
      </c>
      <c r="B41" s="51"/>
      <c r="C41" s="51"/>
      <c r="D41" s="51"/>
      <c r="E41" s="51"/>
      <c r="F41" s="51"/>
    </row>
    <row r="42" spans="1:6" ht="18" customHeight="1" x14ac:dyDescent="0.25">
      <c r="A42" s="88">
        <v>7</v>
      </c>
      <c r="B42" s="51"/>
      <c r="C42" s="51"/>
      <c r="D42" s="51"/>
      <c r="E42" s="51"/>
      <c r="F42" s="51"/>
    </row>
    <row r="43" spans="1:6" ht="20.25" customHeight="1" x14ac:dyDescent="0.25">
      <c r="A43" s="144">
        <v>8</v>
      </c>
      <c r="B43" s="51"/>
      <c r="C43" s="51"/>
      <c r="D43" s="51"/>
      <c r="E43" s="51"/>
      <c r="F43" s="51"/>
    </row>
    <row r="44" spans="1:6" ht="20.25" customHeight="1" x14ac:dyDescent="0.25">
      <c r="A44" s="144">
        <v>9</v>
      </c>
      <c r="B44" s="51"/>
      <c r="C44" s="51"/>
      <c r="D44" s="51"/>
      <c r="E44" s="51"/>
      <c r="F44" s="51"/>
    </row>
    <row r="45" spans="1:6" ht="21" customHeight="1" x14ac:dyDescent="0.25">
      <c r="A45" s="144">
        <v>10</v>
      </c>
      <c r="B45" s="51"/>
      <c r="C45" s="51"/>
      <c r="D45" s="51"/>
      <c r="E45" s="51"/>
      <c r="F45" s="51"/>
    </row>
    <row r="46" spans="1:6" ht="18.75" x14ac:dyDescent="0.3">
      <c r="A46" s="145"/>
      <c r="B46" s="116" t="s">
        <v>65</v>
      </c>
      <c r="C46" s="117"/>
      <c r="D46" s="117"/>
      <c r="E46" s="117"/>
      <c r="F46" s="117"/>
    </row>
    <row r="47" spans="1:6" ht="18.75" x14ac:dyDescent="0.25">
      <c r="A47" s="88">
        <v>1</v>
      </c>
      <c r="B47" s="51"/>
      <c r="C47" s="51"/>
      <c r="D47" s="51"/>
      <c r="E47" s="51"/>
      <c r="F47" s="51"/>
    </row>
    <row r="48" spans="1:6" ht="22.5" customHeight="1" x14ac:dyDescent="0.25">
      <c r="A48" s="88">
        <v>2</v>
      </c>
      <c r="B48" s="51"/>
      <c r="C48" s="51"/>
      <c r="D48" s="51"/>
      <c r="E48" s="51"/>
      <c r="F48" s="51"/>
    </row>
    <row r="49" spans="1:6" ht="17.25" customHeight="1" x14ac:dyDescent="0.25">
      <c r="A49" s="88">
        <v>3</v>
      </c>
      <c r="B49" s="51"/>
      <c r="C49" s="51"/>
      <c r="D49" s="51"/>
      <c r="E49" s="51"/>
      <c r="F49" s="51"/>
    </row>
    <row r="50" spans="1:6" ht="18.75" x14ac:dyDescent="0.25">
      <c r="A50" s="88">
        <v>4</v>
      </c>
      <c r="B50" s="51"/>
      <c r="C50" s="51"/>
      <c r="D50" s="51"/>
      <c r="E50" s="51"/>
      <c r="F50" s="51"/>
    </row>
    <row r="51" spans="1:6" ht="18.75" x14ac:dyDescent="0.25">
      <c r="A51" s="88">
        <v>5</v>
      </c>
      <c r="B51" s="51"/>
      <c r="C51" s="51"/>
      <c r="D51" s="51"/>
      <c r="E51" s="51"/>
      <c r="F51" s="51"/>
    </row>
    <row r="52" spans="1:6" ht="18.75" x14ac:dyDescent="0.25">
      <c r="A52" s="88">
        <v>6</v>
      </c>
      <c r="B52" s="51"/>
      <c r="C52" s="51"/>
      <c r="D52" s="51"/>
      <c r="E52" s="51"/>
      <c r="F52" s="51"/>
    </row>
    <row r="53" spans="1:6" ht="18.75" x14ac:dyDescent="0.25">
      <c r="A53" s="88">
        <v>7</v>
      </c>
      <c r="B53" s="51"/>
      <c r="C53" s="51"/>
      <c r="D53" s="51"/>
      <c r="E53" s="51"/>
      <c r="F53" s="51"/>
    </row>
    <row r="54" spans="1:6" ht="18.75" x14ac:dyDescent="0.25">
      <c r="A54" s="88">
        <v>8</v>
      </c>
      <c r="B54" s="51"/>
      <c r="C54" s="51"/>
      <c r="D54" s="51"/>
      <c r="E54" s="51"/>
      <c r="F54" s="51"/>
    </row>
    <row r="55" spans="1:6" ht="18.75" x14ac:dyDescent="0.25">
      <c r="A55" s="88">
        <v>9</v>
      </c>
      <c r="B55" s="51"/>
      <c r="C55" s="51"/>
      <c r="D55" s="51"/>
      <c r="E55" s="51"/>
      <c r="F55" s="51"/>
    </row>
    <row r="56" spans="1:6" ht="18.75" x14ac:dyDescent="0.25">
      <c r="A56" s="88">
        <v>10</v>
      </c>
      <c r="B56" s="51"/>
      <c r="C56" s="51"/>
      <c r="D56" s="51"/>
      <c r="E56" s="51"/>
      <c r="F56" s="51"/>
    </row>
    <row r="57" spans="1:6" ht="37.5" x14ac:dyDescent="0.3">
      <c r="A57" s="120"/>
      <c r="B57" s="122" t="s">
        <v>180</v>
      </c>
      <c r="C57" s="117"/>
      <c r="D57" s="117"/>
      <c r="E57" s="117"/>
      <c r="F57" s="117"/>
    </row>
    <row r="58" spans="1:6" ht="18.75" x14ac:dyDescent="0.25">
      <c r="A58" s="88">
        <v>1</v>
      </c>
      <c r="B58" s="61"/>
      <c r="C58" s="61"/>
      <c r="D58" s="61"/>
      <c r="E58" s="61"/>
      <c r="F58" s="61"/>
    </row>
    <row r="59" spans="1:6" ht="18.75" x14ac:dyDescent="0.25">
      <c r="A59" s="88">
        <v>2</v>
      </c>
      <c r="B59" s="61"/>
      <c r="C59" s="61"/>
      <c r="D59" s="61"/>
      <c r="E59" s="61"/>
      <c r="F59" s="61"/>
    </row>
    <row r="60" spans="1:6" ht="18.75" x14ac:dyDescent="0.25">
      <c r="A60" s="88">
        <v>3</v>
      </c>
      <c r="B60" s="61"/>
      <c r="C60" s="61"/>
      <c r="D60" s="61"/>
      <c r="E60" s="61"/>
      <c r="F60" s="61"/>
    </row>
    <row r="61" spans="1:6" ht="18.75" x14ac:dyDescent="0.25">
      <c r="A61" s="88">
        <v>4</v>
      </c>
      <c r="B61" s="61"/>
      <c r="C61" s="61"/>
      <c r="D61" s="61"/>
      <c r="E61" s="61"/>
      <c r="F61" s="61"/>
    </row>
    <row r="62" spans="1:6" ht="18.75" x14ac:dyDescent="0.25">
      <c r="A62" s="88">
        <v>5</v>
      </c>
      <c r="B62" s="61"/>
      <c r="C62" s="61"/>
      <c r="D62" s="61"/>
      <c r="E62" s="61"/>
      <c r="F62" s="61"/>
    </row>
    <row r="63" spans="1:6" ht="18.75" x14ac:dyDescent="0.25">
      <c r="A63" s="142"/>
      <c r="B63" s="119" t="s">
        <v>219</v>
      </c>
      <c r="C63" s="173"/>
      <c r="D63" s="173"/>
      <c r="E63" s="173"/>
      <c r="F63" s="173"/>
    </row>
    <row r="64" spans="1:6" ht="18.75" x14ac:dyDescent="0.3">
      <c r="A64" s="120"/>
      <c r="B64" s="116" t="s">
        <v>221</v>
      </c>
      <c r="C64" s="117"/>
      <c r="D64" s="117"/>
      <c r="E64" s="117"/>
      <c r="F64" s="117"/>
    </row>
    <row r="65" spans="1:6" ht="20.25" customHeight="1" x14ac:dyDescent="0.25">
      <c r="A65" s="88">
        <v>1</v>
      </c>
      <c r="B65" s="51"/>
      <c r="C65" s="51"/>
      <c r="D65" s="51"/>
      <c r="E65" s="51"/>
      <c r="F65" s="51"/>
    </row>
    <row r="66" spans="1:6" ht="20.25" customHeight="1" x14ac:dyDescent="0.25">
      <c r="A66" s="88">
        <v>2</v>
      </c>
      <c r="B66" s="51"/>
      <c r="C66" s="51"/>
      <c r="D66" s="51"/>
      <c r="E66" s="51"/>
      <c r="F66" s="51"/>
    </row>
    <row r="67" spans="1:6" ht="20.25" customHeight="1" x14ac:dyDescent="0.25">
      <c r="A67" s="88">
        <v>3</v>
      </c>
      <c r="B67" s="51"/>
      <c r="C67" s="51"/>
      <c r="D67" s="51"/>
      <c r="E67" s="51"/>
      <c r="F67" s="51"/>
    </row>
    <row r="68" spans="1:6" ht="18.75" x14ac:dyDescent="0.25">
      <c r="A68" s="88">
        <v>4</v>
      </c>
      <c r="B68" s="51"/>
      <c r="C68" s="51"/>
      <c r="D68" s="51"/>
      <c r="E68" s="51"/>
      <c r="F68" s="51"/>
    </row>
    <row r="69" spans="1:6" ht="18.75" x14ac:dyDescent="0.25">
      <c r="A69" s="88">
        <v>5</v>
      </c>
      <c r="B69" s="61"/>
      <c r="C69" s="61"/>
      <c r="D69" s="61"/>
      <c r="E69" s="61"/>
      <c r="F69" s="61"/>
    </row>
    <row r="70" spans="1:6" ht="18.75" x14ac:dyDescent="0.3">
      <c r="A70" s="120"/>
      <c r="B70" s="116" t="s">
        <v>220</v>
      </c>
      <c r="C70" s="117"/>
      <c r="D70" s="117"/>
      <c r="E70" s="117"/>
      <c r="F70" s="117"/>
    </row>
    <row r="71" spans="1:6" ht="18.75" x14ac:dyDescent="0.25">
      <c r="A71" s="88">
        <v>1</v>
      </c>
      <c r="B71" s="51"/>
      <c r="C71" s="51"/>
      <c r="D71" s="51"/>
      <c r="E71" s="51"/>
      <c r="F71" s="51"/>
    </row>
    <row r="72" spans="1:6" ht="18.75" x14ac:dyDescent="0.25">
      <c r="A72" s="88">
        <v>2</v>
      </c>
      <c r="B72" s="51"/>
      <c r="C72" s="51"/>
      <c r="D72" s="51"/>
      <c r="E72" s="51"/>
      <c r="F72" s="51"/>
    </row>
    <row r="73" spans="1:6" ht="18.75" x14ac:dyDescent="0.25">
      <c r="A73" s="88">
        <v>3</v>
      </c>
      <c r="B73" s="51"/>
      <c r="C73" s="51"/>
      <c r="D73" s="51"/>
      <c r="E73" s="51"/>
      <c r="F73" s="51"/>
    </row>
    <row r="74" spans="1:6" ht="18.75" x14ac:dyDescent="0.25">
      <c r="A74" s="88">
        <v>4</v>
      </c>
      <c r="B74" s="51"/>
      <c r="C74" s="51"/>
      <c r="D74" s="51"/>
      <c r="E74" s="51"/>
      <c r="F74" s="51"/>
    </row>
    <row r="75" spans="1:6" ht="18.75" x14ac:dyDescent="0.25">
      <c r="A75" s="88">
        <v>5</v>
      </c>
      <c r="B75" s="51"/>
      <c r="C75" s="51"/>
      <c r="D75" s="51"/>
      <c r="E75" s="51"/>
      <c r="F75" s="51"/>
    </row>
    <row r="76" spans="1:6" ht="18.75" x14ac:dyDescent="0.25">
      <c r="A76" s="88">
        <v>6</v>
      </c>
      <c r="B76" s="51"/>
      <c r="C76" s="51"/>
      <c r="D76" s="51"/>
      <c r="E76" s="51"/>
      <c r="F76" s="51"/>
    </row>
    <row r="77" spans="1:6" ht="19.5" customHeight="1" x14ac:dyDescent="0.25">
      <c r="A77" s="88">
        <v>7</v>
      </c>
      <c r="B77" s="51"/>
      <c r="C77" s="51"/>
      <c r="D77" s="51"/>
      <c r="E77" s="51"/>
      <c r="F77" s="51"/>
    </row>
    <row r="78" spans="1:6" ht="21.75" customHeight="1" x14ac:dyDescent="0.25">
      <c r="A78" s="88">
        <v>8</v>
      </c>
      <c r="B78" s="51"/>
      <c r="C78" s="51"/>
      <c r="D78" s="51"/>
      <c r="E78" s="51"/>
      <c r="F78" s="51"/>
    </row>
    <row r="79" spans="1:6" ht="21" customHeight="1" x14ac:dyDescent="0.25">
      <c r="A79" s="88">
        <v>9</v>
      </c>
      <c r="B79" s="51"/>
      <c r="C79" s="51"/>
      <c r="D79" s="51"/>
      <c r="E79" s="51"/>
      <c r="F79" s="51"/>
    </row>
    <row r="80" spans="1:6" ht="21.75" customHeight="1" x14ac:dyDescent="0.25">
      <c r="A80" s="88">
        <v>10</v>
      </c>
      <c r="B80" s="51"/>
      <c r="C80" s="51"/>
      <c r="D80" s="51"/>
      <c r="E80" s="51"/>
      <c r="F80" s="51"/>
    </row>
    <row r="81" spans="1:6" ht="22.5" customHeight="1" x14ac:dyDescent="0.25">
      <c r="A81" s="88">
        <v>11</v>
      </c>
      <c r="B81" s="51"/>
      <c r="C81" s="51"/>
      <c r="D81" s="51"/>
      <c r="E81" s="51"/>
      <c r="F81" s="51"/>
    </row>
    <row r="82" spans="1:6" ht="20.25" customHeight="1" x14ac:dyDescent="0.25">
      <c r="A82" s="88">
        <v>12</v>
      </c>
      <c r="B82" s="51"/>
      <c r="C82" s="51"/>
      <c r="D82" s="51"/>
      <c r="E82" s="51"/>
      <c r="F82" s="51"/>
    </row>
    <row r="83" spans="1:6" ht="18.75" x14ac:dyDescent="0.3">
      <c r="A83" s="120"/>
      <c r="B83" s="116" t="s">
        <v>65</v>
      </c>
      <c r="C83" s="117"/>
      <c r="D83" s="174"/>
      <c r="E83" s="174"/>
      <c r="F83" s="117"/>
    </row>
    <row r="84" spans="1:6" ht="18.75" x14ac:dyDescent="0.25">
      <c r="A84" s="137">
        <v>1</v>
      </c>
      <c r="B84" s="51"/>
      <c r="C84" s="51"/>
      <c r="D84" s="51"/>
      <c r="E84" s="51"/>
      <c r="F84" s="51"/>
    </row>
    <row r="85" spans="1:6" ht="18.75" customHeight="1" x14ac:dyDescent="0.25">
      <c r="A85" s="137">
        <v>2</v>
      </c>
      <c r="B85" s="51"/>
      <c r="C85" s="51"/>
      <c r="D85" s="51"/>
      <c r="E85" s="51"/>
      <c r="F85" s="51"/>
    </row>
    <row r="86" spans="1:6" ht="18.75" x14ac:dyDescent="0.25">
      <c r="A86" s="137">
        <v>3</v>
      </c>
      <c r="B86" s="51"/>
      <c r="C86" s="51"/>
      <c r="D86" s="51"/>
      <c r="E86" s="51"/>
      <c r="F86" s="51"/>
    </row>
    <row r="87" spans="1:6" ht="18.75" customHeight="1" x14ac:dyDescent="0.25">
      <c r="A87" s="137">
        <v>4</v>
      </c>
      <c r="B87" s="51"/>
      <c r="C87" s="51"/>
      <c r="D87" s="51"/>
      <c r="E87" s="51"/>
      <c r="F87" s="51"/>
    </row>
    <row r="88" spans="1:6" ht="18" customHeight="1" x14ac:dyDescent="0.25">
      <c r="A88" s="137">
        <v>5</v>
      </c>
      <c r="B88" s="51"/>
      <c r="C88" s="51"/>
      <c r="D88" s="51"/>
      <c r="E88" s="51"/>
      <c r="F88" s="51"/>
    </row>
    <row r="89" spans="1:6" ht="23.25" customHeight="1" x14ac:dyDescent="0.25">
      <c r="A89" s="137">
        <v>6</v>
      </c>
      <c r="B89" s="51"/>
      <c r="C89" s="51"/>
      <c r="D89" s="51"/>
      <c r="E89" s="51"/>
      <c r="F89" s="51"/>
    </row>
    <row r="90" spans="1:6" ht="19.5" customHeight="1" x14ac:dyDescent="0.25">
      <c r="A90" s="137">
        <v>7</v>
      </c>
      <c r="B90" s="51"/>
      <c r="C90" s="51"/>
      <c r="D90" s="51"/>
      <c r="E90" s="51"/>
      <c r="F90" s="51"/>
    </row>
    <row r="91" spans="1:6" ht="24.75" customHeight="1" x14ac:dyDescent="0.25">
      <c r="A91" s="172">
        <v>8</v>
      </c>
      <c r="B91" s="51"/>
      <c r="C91" s="51"/>
      <c r="D91" s="51"/>
      <c r="E91" s="51"/>
      <c r="F91" s="51"/>
    </row>
    <row r="92" spans="1:6" ht="21" customHeight="1" x14ac:dyDescent="0.25">
      <c r="A92" s="172">
        <v>9</v>
      </c>
      <c r="B92" s="51"/>
      <c r="C92" s="51"/>
      <c r="D92" s="51"/>
      <c r="E92" s="51"/>
      <c r="F92" s="51"/>
    </row>
    <row r="93" spans="1:6" ht="37.5" x14ac:dyDescent="0.3">
      <c r="A93" s="145"/>
      <c r="B93" s="122" t="s">
        <v>180</v>
      </c>
      <c r="C93" s="117"/>
      <c r="D93" s="117"/>
      <c r="E93" s="117"/>
      <c r="F93" s="117"/>
    </row>
    <row r="94" spans="1:6" ht="18.75" x14ac:dyDescent="0.3">
      <c r="A94" s="137">
        <v>1</v>
      </c>
      <c r="B94" s="52"/>
      <c r="C94" s="121"/>
      <c r="D94" s="121"/>
      <c r="E94" s="121"/>
      <c r="F94" s="121"/>
    </row>
    <row r="95" spans="1:6" ht="18.75" x14ac:dyDescent="0.3">
      <c r="A95" s="137">
        <v>2</v>
      </c>
      <c r="B95" s="52"/>
      <c r="C95" s="121"/>
      <c r="D95" s="121"/>
      <c r="E95" s="121"/>
      <c r="F95" s="121"/>
    </row>
    <row r="96" spans="1:6" ht="18.75" x14ac:dyDescent="0.3">
      <c r="A96" s="137">
        <v>3</v>
      </c>
      <c r="B96" s="52"/>
      <c r="C96" s="121"/>
      <c r="D96" s="121"/>
      <c r="E96" s="121"/>
      <c r="F96" s="121"/>
    </row>
    <row r="97" spans="1:6" ht="18.75" x14ac:dyDescent="0.3">
      <c r="A97" s="137">
        <v>4</v>
      </c>
      <c r="B97" s="52"/>
      <c r="C97" s="121"/>
      <c r="D97" s="121"/>
      <c r="E97" s="121"/>
      <c r="F97" s="121"/>
    </row>
    <row r="98" spans="1:6" ht="18.75" x14ac:dyDescent="0.3">
      <c r="A98" s="137">
        <v>5</v>
      </c>
      <c r="B98" s="52"/>
      <c r="C98" s="121"/>
      <c r="D98" s="121"/>
      <c r="E98" s="121"/>
      <c r="F98" s="121"/>
    </row>
    <row r="99" spans="1:6" ht="18.75" x14ac:dyDescent="0.25">
      <c r="A99" s="142"/>
      <c r="B99" s="119" t="s">
        <v>215</v>
      </c>
      <c r="C99" s="119"/>
      <c r="D99" s="119"/>
      <c r="E99" s="119"/>
      <c r="F99" s="119"/>
    </row>
    <row r="100" spans="1:6" ht="18.75" x14ac:dyDescent="0.3">
      <c r="A100" s="120"/>
      <c r="B100" s="116" t="s">
        <v>221</v>
      </c>
      <c r="C100" s="117"/>
      <c r="D100" s="117"/>
      <c r="E100" s="117"/>
      <c r="F100" s="117"/>
    </row>
    <row r="101" spans="1:6" ht="18.75" x14ac:dyDescent="0.25">
      <c r="A101" s="88">
        <v>1</v>
      </c>
      <c r="B101" s="61"/>
      <c r="C101" s="61"/>
      <c r="D101" s="61"/>
      <c r="E101" s="61"/>
      <c r="F101" s="61"/>
    </row>
    <row r="102" spans="1:6" ht="18.75" x14ac:dyDescent="0.25">
      <c r="A102" s="88">
        <v>2</v>
      </c>
      <c r="B102" s="61"/>
      <c r="C102" s="61"/>
      <c r="D102" s="61"/>
      <c r="E102" s="61"/>
      <c r="F102" s="61"/>
    </row>
    <row r="103" spans="1:6" ht="18.75" x14ac:dyDescent="0.25">
      <c r="A103" s="88">
        <v>3</v>
      </c>
      <c r="B103" s="61"/>
      <c r="C103" s="61"/>
      <c r="D103" s="61"/>
      <c r="E103" s="61"/>
      <c r="F103" s="61"/>
    </row>
    <row r="104" spans="1:6" ht="18.75" x14ac:dyDescent="0.25">
      <c r="A104" s="88">
        <v>4</v>
      </c>
      <c r="B104" s="61"/>
      <c r="C104" s="61"/>
      <c r="D104" s="61"/>
      <c r="E104" s="61"/>
      <c r="F104" s="61"/>
    </row>
    <row r="105" spans="1:6" ht="18.75" x14ac:dyDescent="0.25">
      <c r="A105" s="88">
        <v>5</v>
      </c>
      <c r="B105" s="61"/>
      <c r="C105" s="61"/>
      <c r="D105" s="61"/>
      <c r="E105" s="61"/>
      <c r="F105" s="61"/>
    </row>
    <row r="106" spans="1:6" ht="18.75" x14ac:dyDescent="0.3">
      <c r="A106" s="120"/>
      <c r="B106" s="116" t="s">
        <v>220</v>
      </c>
      <c r="C106" s="117"/>
      <c r="D106" s="117"/>
      <c r="E106" s="117"/>
      <c r="F106" s="117"/>
    </row>
    <row r="107" spans="1:6" ht="18.75" x14ac:dyDescent="0.25">
      <c r="A107" s="88">
        <v>1</v>
      </c>
      <c r="B107" s="51"/>
      <c r="C107" s="51"/>
      <c r="D107" s="51"/>
      <c r="E107" s="51"/>
      <c r="F107" s="51"/>
    </row>
    <row r="108" spans="1:6" ht="18.75" x14ac:dyDescent="0.25">
      <c r="A108" s="88">
        <v>2</v>
      </c>
      <c r="B108" s="51"/>
      <c r="C108" s="51"/>
      <c r="D108" s="51"/>
      <c r="E108" s="51"/>
      <c r="F108" s="51"/>
    </row>
    <row r="109" spans="1:6" ht="18.75" x14ac:dyDescent="0.25">
      <c r="A109" s="88">
        <v>3</v>
      </c>
      <c r="B109" s="51"/>
      <c r="C109" s="51"/>
      <c r="D109" s="51"/>
      <c r="E109" s="51"/>
      <c r="F109" s="51"/>
    </row>
    <row r="110" spans="1:6" ht="21.75" customHeight="1" x14ac:dyDescent="0.25">
      <c r="A110" s="88">
        <v>4</v>
      </c>
      <c r="B110" s="51"/>
      <c r="C110" s="51"/>
      <c r="D110" s="51"/>
      <c r="E110" s="51"/>
      <c r="F110" s="51"/>
    </row>
    <row r="111" spans="1:6" ht="18.75" x14ac:dyDescent="0.25">
      <c r="A111" s="88">
        <v>5</v>
      </c>
      <c r="B111" s="51"/>
      <c r="C111" s="51"/>
      <c r="D111" s="51"/>
      <c r="E111" s="51"/>
      <c r="F111" s="51"/>
    </row>
    <row r="112" spans="1:6" ht="18.75" x14ac:dyDescent="0.25">
      <c r="A112" s="88">
        <v>6</v>
      </c>
      <c r="B112" s="51"/>
      <c r="C112" s="51"/>
      <c r="D112" s="51"/>
      <c r="E112" s="51"/>
      <c r="F112" s="51"/>
    </row>
    <row r="113" spans="1:6" ht="18.75" x14ac:dyDescent="0.25">
      <c r="A113" s="88">
        <v>7</v>
      </c>
      <c r="B113" s="51"/>
      <c r="C113" s="51"/>
      <c r="D113" s="51"/>
      <c r="E113" s="51"/>
      <c r="F113" s="51"/>
    </row>
    <row r="114" spans="1:6" ht="22.5" customHeight="1" x14ac:dyDescent="0.25">
      <c r="A114" s="88">
        <v>8</v>
      </c>
      <c r="B114" s="51"/>
      <c r="C114" s="51"/>
      <c r="D114" s="51"/>
      <c r="E114" s="51"/>
      <c r="F114" s="51"/>
    </row>
    <row r="115" spans="1:6" ht="21.75" customHeight="1" x14ac:dyDescent="0.25">
      <c r="A115" s="88">
        <v>9</v>
      </c>
      <c r="B115" s="51"/>
      <c r="C115" s="51"/>
      <c r="D115" s="51"/>
      <c r="E115" s="51"/>
      <c r="F115" s="51"/>
    </row>
    <row r="116" spans="1:6" ht="20.25" customHeight="1" x14ac:dyDescent="0.25">
      <c r="A116" s="88">
        <v>10</v>
      </c>
      <c r="B116" s="51"/>
      <c r="C116" s="51"/>
      <c r="D116" s="51"/>
      <c r="E116" s="51"/>
      <c r="F116" s="51"/>
    </row>
    <row r="117" spans="1:6" ht="19.5" customHeight="1" x14ac:dyDescent="0.25">
      <c r="A117" s="88">
        <v>11</v>
      </c>
      <c r="B117" s="51"/>
      <c r="C117" s="51"/>
      <c r="D117" s="51"/>
      <c r="E117" s="51"/>
      <c r="F117" s="51"/>
    </row>
    <row r="118" spans="1:6" ht="24" customHeight="1" x14ac:dyDescent="0.25">
      <c r="A118" s="88">
        <v>12</v>
      </c>
      <c r="B118" s="51"/>
      <c r="C118" s="51"/>
      <c r="D118" s="51"/>
      <c r="E118" s="51"/>
      <c r="F118" s="51"/>
    </row>
    <row r="119" spans="1:6" ht="26.25" customHeight="1" x14ac:dyDescent="0.25">
      <c r="A119" s="88">
        <v>13</v>
      </c>
      <c r="B119" s="51"/>
      <c r="C119" s="51"/>
      <c r="D119" s="51"/>
      <c r="E119" s="51"/>
      <c r="F119" s="51"/>
    </row>
    <row r="120" spans="1:6" ht="19.5" customHeight="1" x14ac:dyDescent="0.25">
      <c r="A120" s="88">
        <v>14</v>
      </c>
      <c r="B120" s="51"/>
      <c r="C120" s="51"/>
      <c r="D120" s="51"/>
      <c r="E120" s="51"/>
      <c r="F120" s="51"/>
    </row>
    <row r="121" spans="1:6" ht="18.75" x14ac:dyDescent="0.25">
      <c r="A121" s="120"/>
      <c r="B121" s="115" t="s">
        <v>65</v>
      </c>
      <c r="C121" s="175"/>
      <c r="D121" s="175"/>
      <c r="E121" s="175"/>
      <c r="F121" s="175"/>
    </row>
    <row r="122" spans="1:6" ht="18.75" x14ac:dyDescent="0.25">
      <c r="A122" s="137">
        <v>1</v>
      </c>
      <c r="B122" s="51"/>
      <c r="C122" s="51"/>
      <c r="D122" s="51"/>
      <c r="E122" s="51"/>
      <c r="F122" s="51"/>
    </row>
    <row r="123" spans="1:6" ht="18.75" x14ac:dyDescent="0.25">
      <c r="A123" s="137">
        <v>2</v>
      </c>
      <c r="B123" s="51"/>
      <c r="C123" s="51"/>
      <c r="D123" s="51"/>
      <c r="E123" s="51"/>
      <c r="F123" s="51"/>
    </row>
    <row r="124" spans="1:6" ht="18.75" x14ac:dyDescent="0.25">
      <c r="A124" s="137">
        <v>3</v>
      </c>
      <c r="B124" s="51"/>
      <c r="C124" s="51"/>
      <c r="D124" s="51"/>
      <c r="E124" s="51"/>
      <c r="F124" s="51"/>
    </row>
    <row r="125" spans="1:6" ht="18.75" x14ac:dyDescent="0.25">
      <c r="A125" s="137">
        <v>4</v>
      </c>
      <c r="B125" s="51"/>
      <c r="C125" s="51"/>
      <c r="D125" s="51"/>
      <c r="E125" s="51"/>
      <c r="F125" s="51"/>
    </row>
    <row r="126" spans="1:6" ht="18.75" x14ac:dyDescent="0.3">
      <c r="A126" s="137">
        <v>5</v>
      </c>
      <c r="B126" s="52"/>
      <c r="C126" s="121"/>
      <c r="D126" s="121"/>
      <c r="E126" s="121"/>
      <c r="F126" s="121"/>
    </row>
    <row r="127" spans="1:6" ht="37.5" x14ac:dyDescent="0.3">
      <c r="A127" s="120"/>
      <c r="B127" s="122" t="s">
        <v>180</v>
      </c>
      <c r="C127" s="117"/>
      <c r="D127" s="117"/>
      <c r="E127" s="117"/>
      <c r="F127" s="117"/>
    </row>
    <row r="128" spans="1:6" ht="18.75" x14ac:dyDescent="0.3">
      <c r="A128" s="137">
        <v>1</v>
      </c>
      <c r="B128" s="52"/>
      <c r="C128" s="121"/>
      <c r="D128" s="121"/>
      <c r="E128" s="121"/>
      <c r="F128" s="121"/>
    </row>
    <row r="129" spans="1:6" ht="18.75" x14ac:dyDescent="0.3">
      <c r="A129" s="137">
        <v>2</v>
      </c>
      <c r="B129" s="52"/>
      <c r="C129" s="121"/>
      <c r="D129" s="121"/>
      <c r="E129" s="121"/>
      <c r="F129" s="121"/>
    </row>
    <row r="130" spans="1:6" ht="18.75" x14ac:dyDescent="0.3">
      <c r="A130" s="137">
        <v>3</v>
      </c>
      <c r="B130" s="52"/>
      <c r="C130" s="121"/>
      <c r="D130" s="121"/>
      <c r="E130" s="121"/>
      <c r="F130" s="121"/>
    </row>
    <row r="131" spans="1:6" ht="18.75" x14ac:dyDescent="0.3">
      <c r="A131" s="137">
        <v>4</v>
      </c>
      <c r="B131" s="52"/>
      <c r="C131" s="121"/>
      <c r="D131" s="121"/>
      <c r="E131" s="121"/>
      <c r="F131" s="121"/>
    </row>
    <row r="132" spans="1:6" ht="18.75" x14ac:dyDescent="0.3">
      <c r="A132" s="137">
        <v>5</v>
      </c>
      <c r="B132" s="52"/>
      <c r="C132" s="121"/>
      <c r="D132" s="121"/>
      <c r="E132" s="121"/>
      <c r="F132" s="121"/>
    </row>
    <row r="133" spans="1:6" ht="18.75" x14ac:dyDescent="0.25">
      <c r="A133" s="5"/>
      <c r="B133" s="5"/>
      <c r="C133" s="5"/>
      <c r="D133" s="5"/>
      <c r="E133" s="5"/>
      <c r="F133" s="5"/>
    </row>
    <row r="134" spans="1:6" ht="18.75" x14ac:dyDescent="0.25">
      <c r="A134" s="5"/>
      <c r="B134" s="5"/>
      <c r="C134" s="5"/>
      <c r="D134" s="5"/>
      <c r="E134" s="5"/>
      <c r="F134" s="5"/>
    </row>
  </sheetData>
  <sheetProtection sort="0" autoFilter="0" pivotTables="0"/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FF"/>
  </sheetPr>
  <dimension ref="A1:E25"/>
  <sheetViews>
    <sheetView view="pageBreakPreview" topLeftCell="A2" zoomScale="60" workbookViewId="0">
      <selection activeCell="D4" sqref="D4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09" t="s">
        <v>129</v>
      </c>
      <c r="B1" s="309"/>
      <c r="C1" s="309"/>
      <c r="D1" s="309"/>
      <c r="E1" s="309"/>
    </row>
    <row r="2" spans="1:5" ht="94.5" customHeight="1" x14ac:dyDescent="0.25">
      <c r="A2" s="23" t="s">
        <v>130</v>
      </c>
      <c r="B2" s="23" t="s">
        <v>131</v>
      </c>
      <c r="C2" s="23" t="s">
        <v>132</v>
      </c>
      <c r="D2" s="23" t="s">
        <v>133</v>
      </c>
      <c r="E2" s="23" t="s">
        <v>134</v>
      </c>
    </row>
    <row r="3" spans="1:5" ht="56.25" x14ac:dyDescent="0.3">
      <c r="A3" s="58" t="s">
        <v>135</v>
      </c>
      <c r="B3" s="49">
        <v>51</v>
      </c>
      <c r="C3" s="19">
        <v>12</v>
      </c>
      <c r="D3" s="19">
        <f>30+12</f>
        <v>42</v>
      </c>
      <c r="E3" s="19">
        <v>51</v>
      </c>
    </row>
    <row r="4" spans="1:5" ht="75" x14ac:dyDescent="0.3">
      <c r="A4" s="58" t="s">
        <v>136</v>
      </c>
      <c r="B4" s="49">
        <f>39+11</f>
        <v>50</v>
      </c>
      <c r="C4" s="19">
        <f>2+3</f>
        <v>5</v>
      </c>
      <c r="D4" s="19">
        <f>0+8</f>
        <v>8</v>
      </c>
      <c r="E4" s="19">
        <f>12+6</f>
        <v>18</v>
      </c>
    </row>
    <row r="5" spans="1:5" ht="112.5" x14ac:dyDescent="0.3">
      <c r="A5" s="58" t="s">
        <v>203</v>
      </c>
      <c r="B5" s="98">
        <f>56+3</f>
        <v>59</v>
      </c>
      <c r="C5" s="98">
        <f>C6+C7+C8+C9</f>
        <v>0</v>
      </c>
      <c r="D5" s="98">
        <f>2+3</f>
        <v>5</v>
      </c>
      <c r="E5" s="98">
        <f>18+3</f>
        <v>21</v>
      </c>
    </row>
    <row r="6" spans="1:5" ht="24" customHeight="1" x14ac:dyDescent="0.3">
      <c r="A6" s="58" t="s">
        <v>241</v>
      </c>
      <c r="B6" s="49">
        <f>1+1</f>
        <v>2</v>
      </c>
      <c r="C6" s="19">
        <v>0</v>
      </c>
      <c r="D6" s="19">
        <v>1</v>
      </c>
      <c r="E6" s="19">
        <v>1</v>
      </c>
    </row>
    <row r="7" spans="1:5" ht="37.5" x14ac:dyDescent="0.3">
      <c r="A7" s="58" t="s">
        <v>137</v>
      </c>
      <c r="B7" s="49">
        <v>1</v>
      </c>
      <c r="C7" s="19">
        <v>0</v>
      </c>
      <c r="D7" s="19">
        <v>0</v>
      </c>
      <c r="E7" s="19">
        <v>0</v>
      </c>
    </row>
    <row r="8" spans="1:5" ht="56.25" x14ac:dyDescent="0.3">
      <c r="A8" s="58" t="s">
        <v>138</v>
      </c>
      <c r="B8" s="49">
        <v>0</v>
      </c>
      <c r="C8" s="19">
        <v>0</v>
      </c>
      <c r="D8" s="19">
        <v>0</v>
      </c>
      <c r="E8" s="19">
        <v>0</v>
      </c>
    </row>
    <row r="9" spans="1:5" ht="56.25" x14ac:dyDescent="0.3">
      <c r="A9" s="58" t="s">
        <v>139</v>
      </c>
      <c r="B9" s="49">
        <v>0</v>
      </c>
      <c r="C9" s="19">
        <v>0</v>
      </c>
      <c r="D9" s="19">
        <v>0</v>
      </c>
      <c r="E9" s="19">
        <v>0</v>
      </c>
    </row>
    <row r="10" spans="1:5" ht="18.75" x14ac:dyDescent="0.25">
      <c r="A10" s="59" t="s">
        <v>84</v>
      </c>
      <c r="B10" s="89">
        <f>B9+B8+B7+B6+B5+B3+B4</f>
        <v>163</v>
      </c>
      <c r="C10" s="89">
        <f>C9+C8+C7+C6+C5+C4+C3</f>
        <v>17</v>
      </c>
      <c r="D10" s="89">
        <f>D9+D8+D7+D6+D5+D4+D3</f>
        <v>56</v>
      </c>
      <c r="E10" s="89">
        <f>E9+E8+E7+E6+E5+E4+E3</f>
        <v>91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B7FFFF"/>
  </sheetPr>
  <dimension ref="A1:E141"/>
  <sheetViews>
    <sheetView view="pageBreakPreview" zoomScaleSheetLayoutView="100" workbookViewId="0">
      <selection activeCell="A72" sqref="A72"/>
    </sheetView>
  </sheetViews>
  <sheetFormatPr defaultRowHeight="15.75" x14ac:dyDescent="0.25"/>
  <cols>
    <col min="1" max="1" width="43.28515625" style="219" customWidth="1"/>
    <col min="2" max="2" width="20.85546875" style="219" customWidth="1"/>
    <col min="3" max="4" width="26" style="219" customWidth="1"/>
    <col min="5" max="5" width="40" style="219" customWidth="1"/>
    <col min="6" max="16384" width="9.140625" style="219"/>
  </cols>
  <sheetData>
    <row r="1" spans="1:5" ht="58.5" customHeight="1" x14ac:dyDescent="0.25">
      <c r="A1" s="310" t="s">
        <v>140</v>
      </c>
      <c r="B1" s="311"/>
      <c r="C1" s="311"/>
      <c r="D1" s="311"/>
      <c r="E1" s="311"/>
    </row>
    <row r="2" spans="1:5" ht="90.75" customHeight="1" x14ac:dyDescent="0.25">
      <c r="A2" s="220" t="s">
        <v>86</v>
      </c>
      <c r="B2" s="220" t="s">
        <v>245</v>
      </c>
      <c r="C2" s="220" t="s">
        <v>247</v>
      </c>
      <c r="D2" s="220" t="s">
        <v>821</v>
      </c>
      <c r="E2" s="220" t="s">
        <v>141</v>
      </c>
    </row>
    <row r="3" spans="1:5" x14ac:dyDescent="0.25">
      <c r="A3" s="221" t="s">
        <v>204</v>
      </c>
      <c r="B3" s="221"/>
      <c r="C3" s="221"/>
      <c r="D3" s="221"/>
      <c r="E3" s="221"/>
    </row>
    <row r="4" spans="1:5" x14ac:dyDescent="0.25">
      <c r="A4" s="131" t="s">
        <v>406</v>
      </c>
      <c r="B4" s="135">
        <v>44982</v>
      </c>
      <c r="C4" s="131" t="s">
        <v>407</v>
      </c>
      <c r="D4" s="131"/>
      <c r="E4" s="131" t="s">
        <v>408</v>
      </c>
    </row>
    <row r="5" spans="1:5" ht="47.25" x14ac:dyDescent="0.25">
      <c r="A5" s="131" t="s">
        <v>409</v>
      </c>
      <c r="B5" s="135">
        <v>44992</v>
      </c>
      <c r="C5" s="131" t="s">
        <v>410</v>
      </c>
      <c r="D5" s="222" t="s">
        <v>411</v>
      </c>
      <c r="E5" s="131" t="s">
        <v>412</v>
      </c>
    </row>
    <row r="6" spans="1:5" ht="47.25" x14ac:dyDescent="0.25">
      <c r="A6" s="140" t="s">
        <v>413</v>
      </c>
      <c r="B6" s="135">
        <v>45022</v>
      </c>
      <c r="C6" s="140" t="s">
        <v>414</v>
      </c>
      <c r="D6" s="140" t="s">
        <v>415</v>
      </c>
      <c r="E6" s="140" t="s">
        <v>416</v>
      </c>
    </row>
    <row r="7" spans="1:5" ht="31.5" x14ac:dyDescent="0.25">
      <c r="A7" s="140" t="s">
        <v>417</v>
      </c>
      <c r="B7" s="135">
        <v>45031</v>
      </c>
      <c r="C7" s="140" t="s">
        <v>418</v>
      </c>
      <c r="D7" s="140"/>
      <c r="E7" s="140" t="s">
        <v>416</v>
      </c>
    </row>
    <row r="8" spans="1:5" ht="63" x14ac:dyDescent="0.25">
      <c r="A8" s="140" t="s">
        <v>419</v>
      </c>
      <c r="B8" s="135"/>
      <c r="C8" s="140" t="s">
        <v>420</v>
      </c>
      <c r="D8" s="140"/>
      <c r="E8" s="140" t="s">
        <v>421</v>
      </c>
    </row>
    <row r="9" spans="1:5" ht="31.5" x14ac:dyDescent="0.25">
      <c r="A9" s="140" t="s">
        <v>422</v>
      </c>
      <c r="B9" s="135">
        <v>45052</v>
      </c>
      <c r="C9" s="140" t="s">
        <v>423</v>
      </c>
      <c r="D9" s="140"/>
      <c r="E9" s="140" t="s">
        <v>424</v>
      </c>
    </row>
    <row r="10" spans="1:5" ht="47.25" x14ac:dyDescent="0.25">
      <c r="A10" s="140" t="s">
        <v>425</v>
      </c>
      <c r="B10" s="135">
        <v>45082</v>
      </c>
      <c r="C10" s="140" t="s">
        <v>426</v>
      </c>
      <c r="D10" s="140" t="s">
        <v>427</v>
      </c>
      <c r="E10" s="140" t="s">
        <v>428</v>
      </c>
    </row>
    <row r="11" spans="1:5" ht="47.25" x14ac:dyDescent="0.25">
      <c r="A11" s="140" t="s">
        <v>429</v>
      </c>
      <c r="B11" s="135">
        <v>45186</v>
      </c>
      <c r="C11" s="140" t="s">
        <v>430</v>
      </c>
      <c r="D11" s="140" t="s">
        <v>431</v>
      </c>
      <c r="E11" s="140" t="s">
        <v>432</v>
      </c>
    </row>
    <row r="12" spans="1:5" x14ac:dyDescent="0.25">
      <c r="A12" s="140" t="s">
        <v>433</v>
      </c>
      <c r="B12" s="135">
        <v>45164</v>
      </c>
      <c r="C12" s="140" t="s">
        <v>434</v>
      </c>
      <c r="D12" s="140" t="s">
        <v>435</v>
      </c>
      <c r="E12" s="140" t="s">
        <v>436</v>
      </c>
    </row>
    <row r="13" spans="1:5" ht="31.5" x14ac:dyDescent="0.25">
      <c r="A13" s="140" t="s">
        <v>437</v>
      </c>
      <c r="B13" s="135">
        <v>45164</v>
      </c>
      <c r="C13" s="140" t="s">
        <v>438</v>
      </c>
      <c r="D13" s="140" t="s">
        <v>439</v>
      </c>
      <c r="E13" s="140" t="s">
        <v>436</v>
      </c>
    </row>
    <row r="14" spans="1:5" ht="31.5" x14ac:dyDescent="0.25">
      <c r="A14" s="140" t="s">
        <v>440</v>
      </c>
      <c r="B14" s="135">
        <v>45234</v>
      </c>
      <c r="C14" s="140" t="s">
        <v>441</v>
      </c>
      <c r="D14" s="140" t="s">
        <v>442</v>
      </c>
      <c r="E14" s="140" t="s">
        <v>416</v>
      </c>
    </row>
    <row r="15" spans="1:5" x14ac:dyDescent="0.25">
      <c r="A15" s="140"/>
      <c r="B15" s="140"/>
      <c r="C15" s="140"/>
      <c r="D15" s="140"/>
      <c r="E15" s="140"/>
    </row>
    <row r="16" spans="1:5" x14ac:dyDescent="0.25">
      <c r="A16" s="221" t="s">
        <v>114</v>
      </c>
      <c r="B16" s="223"/>
      <c r="C16" s="221"/>
      <c r="D16" s="221"/>
      <c r="E16" s="221"/>
    </row>
    <row r="17" spans="1:5" ht="15.75" customHeight="1" x14ac:dyDescent="0.25">
      <c r="A17" s="140" t="s">
        <v>443</v>
      </c>
      <c r="B17" s="135">
        <v>44931</v>
      </c>
      <c r="C17" s="140" t="s">
        <v>444</v>
      </c>
      <c r="D17" s="224" t="s">
        <v>445</v>
      </c>
      <c r="E17" s="140" t="s">
        <v>446</v>
      </c>
    </row>
    <row r="18" spans="1:5" ht="15.75" customHeight="1" x14ac:dyDescent="0.25">
      <c r="A18" s="131" t="s">
        <v>447</v>
      </c>
      <c r="B18" s="135" t="s">
        <v>448</v>
      </c>
      <c r="C18" s="131" t="s">
        <v>449</v>
      </c>
      <c r="D18" s="131" t="s">
        <v>450</v>
      </c>
      <c r="E18" s="140" t="s">
        <v>451</v>
      </c>
    </row>
    <row r="19" spans="1:5" ht="15.75" customHeight="1" x14ac:dyDescent="0.25">
      <c r="A19" s="131" t="s">
        <v>452</v>
      </c>
      <c r="B19" s="135">
        <v>44948</v>
      </c>
      <c r="C19" s="131" t="s">
        <v>453</v>
      </c>
      <c r="D19" s="225" t="s">
        <v>454</v>
      </c>
      <c r="E19" s="131" t="s">
        <v>455</v>
      </c>
    </row>
    <row r="20" spans="1:5" ht="15.75" customHeight="1" x14ac:dyDescent="0.25">
      <c r="A20" s="131" t="s">
        <v>456</v>
      </c>
      <c r="B20" s="135">
        <v>44983</v>
      </c>
      <c r="C20" s="131" t="s">
        <v>457</v>
      </c>
      <c r="D20" s="225" t="s">
        <v>458</v>
      </c>
      <c r="E20" s="131" t="s">
        <v>459</v>
      </c>
    </row>
    <row r="21" spans="1:5" ht="15.75" customHeight="1" x14ac:dyDescent="0.25">
      <c r="A21" s="131" t="s">
        <v>460</v>
      </c>
      <c r="B21" s="135">
        <v>44983</v>
      </c>
      <c r="C21" s="131" t="s">
        <v>461</v>
      </c>
      <c r="D21" s="131" t="s">
        <v>462</v>
      </c>
      <c r="E21" s="140" t="s">
        <v>463</v>
      </c>
    </row>
    <row r="22" spans="1:5" ht="15.75" customHeight="1" x14ac:dyDescent="0.25">
      <c r="A22" s="131" t="s">
        <v>464</v>
      </c>
      <c r="B22" s="135">
        <v>44975</v>
      </c>
      <c r="C22" s="131" t="s">
        <v>465</v>
      </c>
      <c r="D22" s="225" t="s">
        <v>466</v>
      </c>
      <c r="E22" s="131" t="s">
        <v>467</v>
      </c>
    </row>
    <row r="23" spans="1:5" ht="15.75" customHeight="1" x14ac:dyDescent="0.25">
      <c r="A23" s="131" t="s">
        <v>468</v>
      </c>
      <c r="B23" s="135">
        <v>44986</v>
      </c>
      <c r="C23" s="131" t="s">
        <v>469</v>
      </c>
      <c r="D23" s="131" t="s">
        <v>470</v>
      </c>
      <c r="E23" s="131" t="s">
        <v>471</v>
      </c>
    </row>
    <row r="24" spans="1:5" ht="15.75" customHeight="1" x14ac:dyDescent="0.25">
      <c r="A24" s="131" t="s">
        <v>472</v>
      </c>
      <c r="B24" s="135">
        <v>45015</v>
      </c>
      <c r="C24" s="131" t="s">
        <v>473</v>
      </c>
      <c r="D24" s="131" t="s">
        <v>474</v>
      </c>
      <c r="E24" s="131" t="s">
        <v>475</v>
      </c>
    </row>
    <row r="25" spans="1:5" ht="15.75" customHeight="1" x14ac:dyDescent="0.25">
      <c r="A25" s="131" t="s">
        <v>476</v>
      </c>
      <c r="B25" s="135">
        <v>45011</v>
      </c>
      <c r="C25" s="131" t="s">
        <v>477</v>
      </c>
      <c r="D25" s="131" t="s">
        <v>478</v>
      </c>
      <c r="E25" s="131" t="s">
        <v>479</v>
      </c>
    </row>
    <row r="26" spans="1:5" ht="15.75" customHeight="1" x14ac:dyDescent="0.25">
      <c r="A26" s="131" t="s">
        <v>480</v>
      </c>
      <c r="B26" s="135">
        <v>45018</v>
      </c>
      <c r="C26" s="131" t="s">
        <v>481</v>
      </c>
      <c r="D26" s="222" t="s">
        <v>482</v>
      </c>
      <c r="E26" s="131" t="s">
        <v>483</v>
      </c>
    </row>
    <row r="27" spans="1:5" ht="15.75" customHeight="1" x14ac:dyDescent="0.25">
      <c r="A27" s="140" t="s">
        <v>484</v>
      </c>
      <c r="B27" s="135">
        <v>45051</v>
      </c>
      <c r="C27" s="140" t="s">
        <v>485</v>
      </c>
      <c r="D27" s="140" t="s">
        <v>486</v>
      </c>
      <c r="E27" s="140" t="s">
        <v>487</v>
      </c>
    </row>
    <row r="28" spans="1:5" ht="15.75" customHeight="1" x14ac:dyDescent="0.25">
      <c r="A28" s="131" t="s">
        <v>488</v>
      </c>
      <c r="B28" s="135">
        <v>45046</v>
      </c>
      <c r="C28" s="131" t="s">
        <v>489</v>
      </c>
      <c r="D28" s="131" t="s">
        <v>490</v>
      </c>
      <c r="E28" s="131" t="s">
        <v>491</v>
      </c>
    </row>
    <row r="29" spans="1:5" ht="15.75" customHeight="1" x14ac:dyDescent="0.25">
      <c r="A29" s="131" t="s">
        <v>492</v>
      </c>
      <c r="B29" s="135">
        <v>45055</v>
      </c>
      <c r="C29" s="131" t="s">
        <v>441</v>
      </c>
      <c r="D29" s="225" t="s">
        <v>493</v>
      </c>
      <c r="E29" s="131" t="s">
        <v>494</v>
      </c>
    </row>
    <row r="30" spans="1:5" ht="15.75" customHeight="1" x14ac:dyDescent="0.25">
      <c r="A30" s="131" t="s">
        <v>495</v>
      </c>
      <c r="B30" s="135">
        <v>45082</v>
      </c>
      <c r="C30" s="131" t="s">
        <v>496</v>
      </c>
      <c r="D30" s="225" t="s">
        <v>497</v>
      </c>
      <c r="E30" s="131" t="s">
        <v>498</v>
      </c>
    </row>
    <row r="31" spans="1:5" ht="15.75" customHeight="1" x14ac:dyDescent="0.25">
      <c r="A31" s="131" t="s">
        <v>499</v>
      </c>
      <c r="B31" s="135">
        <v>45094</v>
      </c>
      <c r="C31" s="131" t="s">
        <v>496</v>
      </c>
      <c r="D31" s="225" t="s">
        <v>500</v>
      </c>
      <c r="E31" s="131" t="s">
        <v>501</v>
      </c>
    </row>
    <row r="32" spans="1:5" ht="15.75" customHeight="1" x14ac:dyDescent="0.25">
      <c r="A32" s="131" t="s">
        <v>502</v>
      </c>
      <c r="B32" s="135" t="s">
        <v>503</v>
      </c>
      <c r="C32" s="131" t="s">
        <v>504</v>
      </c>
      <c r="D32" s="225" t="s">
        <v>505</v>
      </c>
      <c r="E32" s="131" t="s">
        <v>506</v>
      </c>
    </row>
    <row r="33" spans="1:5" ht="15.75" customHeight="1" x14ac:dyDescent="0.25">
      <c r="A33" s="131" t="s">
        <v>507</v>
      </c>
      <c r="B33" s="135">
        <v>45156</v>
      </c>
      <c r="C33" s="131" t="s">
        <v>441</v>
      </c>
      <c r="D33" s="131" t="s">
        <v>508</v>
      </c>
      <c r="E33" s="131" t="s">
        <v>509</v>
      </c>
    </row>
    <row r="34" spans="1:5" ht="15.75" customHeight="1" x14ac:dyDescent="0.25">
      <c r="A34" s="131" t="s">
        <v>510</v>
      </c>
      <c r="B34" s="135">
        <v>45177</v>
      </c>
      <c r="C34" s="131" t="s">
        <v>441</v>
      </c>
      <c r="D34" s="131" t="s">
        <v>511</v>
      </c>
      <c r="E34" s="131" t="s">
        <v>512</v>
      </c>
    </row>
    <row r="35" spans="1:5" ht="15.75" customHeight="1" x14ac:dyDescent="0.25">
      <c r="A35" s="131" t="s">
        <v>513</v>
      </c>
      <c r="B35" s="135">
        <v>45186</v>
      </c>
      <c r="C35" s="131" t="s">
        <v>441</v>
      </c>
      <c r="D35" s="225" t="s">
        <v>514</v>
      </c>
      <c r="E35" s="131" t="s">
        <v>515</v>
      </c>
    </row>
    <row r="36" spans="1:5" ht="15.75" customHeight="1" x14ac:dyDescent="0.25">
      <c r="A36" s="131" t="s">
        <v>516</v>
      </c>
      <c r="B36" s="135">
        <v>45209</v>
      </c>
      <c r="C36" s="131" t="s">
        <v>441</v>
      </c>
      <c r="D36" s="131" t="s">
        <v>517</v>
      </c>
      <c r="E36" s="131" t="s">
        <v>518</v>
      </c>
    </row>
    <row r="37" spans="1:5" x14ac:dyDescent="0.25">
      <c r="A37" s="131"/>
      <c r="B37" s="138"/>
      <c r="C37" s="131"/>
      <c r="D37" s="131"/>
      <c r="E37" s="131"/>
    </row>
    <row r="38" spans="1:5" ht="19.5" customHeight="1" x14ac:dyDescent="0.25">
      <c r="A38" s="198" t="s">
        <v>218</v>
      </c>
      <c r="B38" s="199"/>
      <c r="C38" s="198"/>
      <c r="D38" s="198"/>
      <c r="E38" s="198"/>
    </row>
    <row r="39" spans="1:5" ht="16.5" customHeight="1" x14ac:dyDescent="0.25">
      <c r="A39" s="138" t="s">
        <v>519</v>
      </c>
      <c r="B39" s="138" t="s">
        <v>520</v>
      </c>
      <c r="C39" s="138" t="s">
        <v>521</v>
      </c>
      <c r="D39" s="222" t="s">
        <v>522</v>
      </c>
      <c r="E39" s="131" t="s">
        <v>523</v>
      </c>
    </row>
    <row r="40" spans="1:5" ht="16.5" customHeight="1" x14ac:dyDescent="0.25">
      <c r="A40" s="138" t="s">
        <v>524</v>
      </c>
      <c r="B40" s="138">
        <v>45002</v>
      </c>
      <c r="C40" s="138" t="s">
        <v>525</v>
      </c>
      <c r="D40" s="131"/>
      <c r="E40" s="131" t="s">
        <v>526</v>
      </c>
    </row>
    <row r="41" spans="1:5" ht="16.5" customHeight="1" x14ac:dyDescent="0.25">
      <c r="A41" s="138" t="s">
        <v>527</v>
      </c>
      <c r="B41" s="138">
        <v>45003</v>
      </c>
      <c r="C41" s="138" t="s">
        <v>528</v>
      </c>
      <c r="D41" s="222" t="s">
        <v>529</v>
      </c>
      <c r="E41" s="131" t="s">
        <v>530</v>
      </c>
    </row>
    <row r="42" spans="1:5" ht="16.5" customHeight="1" x14ac:dyDescent="0.25">
      <c r="A42" s="138" t="s">
        <v>531</v>
      </c>
      <c r="B42" s="138">
        <v>45038</v>
      </c>
      <c r="C42" s="138" t="s">
        <v>532</v>
      </c>
      <c r="D42" s="222" t="s">
        <v>533</v>
      </c>
      <c r="E42" s="131" t="s">
        <v>534</v>
      </c>
    </row>
    <row r="43" spans="1:5" ht="16.5" customHeight="1" x14ac:dyDescent="0.25">
      <c r="A43" s="138" t="s">
        <v>535</v>
      </c>
      <c r="B43" s="138">
        <v>45046</v>
      </c>
      <c r="C43" s="131" t="s">
        <v>536</v>
      </c>
      <c r="D43" s="131" t="s">
        <v>537</v>
      </c>
      <c r="E43" s="131" t="s">
        <v>538</v>
      </c>
    </row>
    <row r="44" spans="1:5" ht="16.5" customHeight="1" x14ac:dyDescent="0.25">
      <c r="A44" s="138" t="s">
        <v>539</v>
      </c>
      <c r="B44" s="138">
        <v>45059</v>
      </c>
      <c r="C44" s="138" t="s">
        <v>540</v>
      </c>
      <c r="D44" s="222" t="s">
        <v>541</v>
      </c>
      <c r="E44" s="131" t="s">
        <v>542</v>
      </c>
    </row>
    <row r="45" spans="1:5" ht="16.5" customHeight="1" x14ac:dyDescent="0.25">
      <c r="A45" s="131" t="s">
        <v>543</v>
      </c>
      <c r="B45" s="138">
        <v>45074</v>
      </c>
      <c r="C45" s="131" t="s">
        <v>544</v>
      </c>
      <c r="D45" s="138" t="s">
        <v>545</v>
      </c>
      <c r="E45" s="131" t="s">
        <v>546</v>
      </c>
    </row>
    <row r="46" spans="1:5" ht="16.5" customHeight="1" x14ac:dyDescent="0.25">
      <c r="A46" s="131" t="s">
        <v>547</v>
      </c>
      <c r="B46" s="138">
        <v>45158</v>
      </c>
      <c r="C46" s="131" t="s">
        <v>548</v>
      </c>
      <c r="D46" s="131" t="s">
        <v>439</v>
      </c>
      <c r="E46" s="131" t="s">
        <v>549</v>
      </c>
    </row>
    <row r="47" spans="1:5" ht="16.5" customHeight="1" x14ac:dyDescent="0.25">
      <c r="A47" s="131" t="s">
        <v>550</v>
      </c>
      <c r="B47" s="135">
        <v>45207</v>
      </c>
      <c r="C47" s="131" t="s">
        <v>441</v>
      </c>
      <c r="D47" s="131" t="s">
        <v>551</v>
      </c>
      <c r="E47" s="131" t="s">
        <v>552</v>
      </c>
    </row>
    <row r="48" spans="1:5" ht="16.5" customHeight="1" x14ac:dyDescent="0.25">
      <c r="A48" s="131" t="s">
        <v>553</v>
      </c>
      <c r="B48" s="138">
        <v>45228</v>
      </c>
      <c r="C48" s="131" t="s">
        <v>525</v>
      </c>
      <c r="D48" s="131" t="s">
        <v>554</v>
      </c>
      <c r="E48" s="131" t="s">
        <v>555</v>
      </c>
    </row>
    <row r="49" spans="1:5" ht="16.5" customHeight="1" x14ac:dyDescent="0.25">
      <c r="A49" s="131" t="s">
        <v>556</v>
      </c>
      <c r="B49" s="147" t="s">
        <v>557</v>
      </c>
      <c r="C49" s="140" t="s">
        <v>558</v>
      </c>
      <c r="D49" s="140" t="s">
        <v>559</v>
      </c>
      <c r="E49" s="140" t="s">
        <v>560</v>
      </c>
    </row>
    <row r="50" spans="1:5" x14ac:dyDescent="0.25">
      <c r="A50" s="140"/>
      <c r="B50" s="140"/>
      <c r="C50" s="140"/>
      <c r="D50" s="140"/>
      <c r="E50" s="140"/>
    </row>
    <row r="51" spans="1:5" x14ac:dyDescent="0.25">
      <c r="A51" s="221" t="s">
        <v>216</v>
      </c>
      <c r="B51" s="223"/>
      <c r="C51" s="221"/>
      <c r="D51" s="221"/>
      <c r="E51" s="221"/>
    </row>
    <row r="52" spans="1:5" ht="17.25" customHeight="1" x14ac:dyDescent="0.25">
      <c r="A52" s="140" t="s">
        <v>561</v>
      </c>
      <c r="B52" s="135">
        <v>44945</v>
      </c>
      <c r="C52" s="140" t="s">
        <v>562</v>
      </c>
      <c r="D52" s="140" t="s">
        <v>563</v>
      </c>
      <c r="E52" s="140" t="s">
        <v>564</v>
      </c>
    </row>
    <row r="53" spans="1:5" ht="17.25" customHeight="1" x14ac:dyDescent="0.25">
      <c r="A53" s="140" t="s">
        <v>565</v>
      </c>
      <c r="B53" s="135" t="s">
        <v>566</v>
      </c>
      <c r="C53" s="140" t="s">
        <v>567</v>
      </c>
      <c r="D53" s="140" t="s">
        <v>568</v>
      </c>
      <c r="E53" s="140" t="s">
        <v>569</v>
      </c>
    </row>
    <row r="54" spans="1:5" ht="17.25" customHeight="1" x14ac:dyDescent="0.25">
      <c r="A54" s="140" t="s">
        <v>570</v>
      </c>
      <c r="B54" s="135" t="s">
        <v>571</v>
      </c>
      <c r="C54" s="140" t="s">
        <v>572</v>
      </c>
      <c r="D54" s="140"/>
      <c r="E54" s="140" t="s">
        <v>573</v>
      </c>
    </row>
    <row r="55" spans="1:5" ht="17.25" customHeight="1" x14ac:dyDescent="0.25">
      <c r="A55" s="140" t="s">
        <v>574</v>
      </c>
      <c r="B55" s="135">
        <v>44946</v>
      </c>
      <c r="C55" s="140" t="s">
        <v>575</v>
      </c>
      <c r="D55" s="140"/>
      <c r="E55" s="140" t="s">
        <v>576</v>
      </c>
    </row>
    <row r="56" spans="1:5" ht="17.25" customHeight="1" x14ac:dyDescent="0.25">
      <c r="A56" s="140" t="s">
        <v>577</v>
      </c>
      <c r="B56" s="135">
        <v>44944</v>
      </c>
      <c r="C56" s="140" t="s">
        <v>575</v>
      </c>
      <c r="D56" s="140"/>
      <c r="E56" s="140" t="s">
        <v>578</v>
      </c>
    </row>
    <row r="57" spans="1:5" ht="17.25" customHeight="1" x14ac:dyDescent="0.25">
      <c r="A57" s="140" t="s">
        <v>579</v>
      </c>
      <c r="B57" s="135">
        <v>44954</v>
      </c>
      <c r="C57" s="138" t="s">
        <v>580</v>
      </c>
      <c r="D57" s="224" t="s">
        <v>581</v>
      </c>
      <c r="E57" s="140" t="s">
        <v>582</v>
      </c>
    </row>
    <row r="58" spans="1:5" ht="17.25" customHeight="1" x14ac:dyDescent="0.25">
      <c r="A58" s="140" t="s">
        <v>583</v>
      </c>
      <c r="B58" s="135">
        <v>44956</v>
      </c>
      <c r="C58" s="138" t="s">
        <v>575</v>
      </c>
      <c r="D58" s="224"/>
      <c r="E58" s="140" t="s">
        <v>573</v>
      </c>
    </row>
    <row r="59" spans="1:5" ht="17.25" customHeight="1" x14ac:dyDescent="0.25">
      <c r="A59" s="131" t="s">
        <v>584</v>
      </c>
      <c r="B59" s="135">
        <v>44932</v>
      </c>
      <c r="C59" s="138" t="s">
        <v>441</v>
      </c>
      <c r="D59" s="224" t="s">
        <v>585</v>
      </c>
      <c r="E59" s="140" t="s">
        <v>586</v>
      </c>
    </row>
    <row r="60" spans="1:5" ht="17.25" customHeight="1" x14ac:dyDescent="0.25">
      <c r="A60" s="131" t="s">
        <v>587</v>
      </c>
      <c r="B60" s="147">
        <v>44961</v>
      </c>
      <c r="C60" s="140" t="s">
        <v>588</v>
      </c>
      <c r="D60" s="226" t="s">
        <v>589</v>
      </c>
      <c r="E60" s="140" t="s">
        <v>590</v>
      </c>
    </row>
    <row r="61" spans="1:5" ht="17.25" customHeight="1" x14ac:dyDescent="0.25">
      <c r="A61" s="131" t="s">
        <v>591</v>
      </c>
      <c r="B61" s="147">
        <v>44983</v>
      </c>
      <c r="C61" s="140" t="s">
        <v>441</v>
      </c>
      <c r="D61" s="227"/>
      <c r="E61" s="140" t="s">
        <v>573</v>
      </c>
    </row>
    <row r="62" spans="1:5" ht="17.25" customHeight="1" x14ac:dyDescent="0.25">
      <c r="A62" s="140" t="s">
        <v>592</v>
      </c>
      <c r="B62" s="135">
        <v>44975</v>
      </c>
      <c r="C62" s="140" t="s">
        <v>593</v>
      </c>
      <c r="D62" s="228" t="s">
        <v>594</v>
      </c>
      <c r="E62" s="140" t="s">
        <v>595</v>
      </c>
    </row>
    <row r="63" spans="1:5" ht="17.25" customHeight="1" x14ac:dyDescent="0.25">
      <c r="A63" s="140" t="s">
        <v>596</v>
      </c>
      <c r="B63" s="135">
        <v>44988</v>
      </c>
      <c r="C63" s="140" t="s">
        <v>597</v>
      </c>
      <c r="D63" s="228" t="s">
        <v>598</v>
      </c>
      <c r="E63" s="140" t="s">
        <v>599</v>
      </c>
    </row>
    <row r="64" spans="1:5" ht="17.25" customHeight="1" x14ac:dyDescent="0.25">
      <c r="A64" s="140" t="s">
        <v>600</v>
      </c>
      <c r="B64" s="135" t="s">
        <v>601</v>
      </c>
      <c r="C64" s="140" t="s">
        <v>441</v>
      </c>
      <c r="D64" s="228" t="s">
        <v>602</v>
      </c>
      <c r="E64" s="140" t="s">
        <v>603</v>
      </c>
    </row>
    <row r="65" spans="1:5" ht="17.25" customHeight="1" x14ac:dyDescent="0.25">
      <c r="A65" s="140" t="s">
        <v>604</v>
      </c>
      <c r="B65" s="135">
        <v>45041</v>
      </c>
      <c r="C65" s="140" t="s">
        <v>605</v>
      </c>
      <c r="D65" s="228" t="s">
        <v>606</v>
      </c>
      <c r="E65" s="140" t="s">
        <v>607</v>
      </c>
    </row>
    <row r="66" spans="1:5" ht="17.25" customHeight="1" x14ac:dyDescent="0.25">
      <c r="A66" s="140" t="s">
        <v>608</v>
      </c>
      <c r="B66" s="135">
        <v>45024</v>
      </c>
      <c r="C66" s="140" t="s">
        <v>473</v>
      </c>
      <c r="D66" s="228" t="s">
        <v>609</v>
      </c>
      <c r="E66" s="140" t="s">
        <v>610</v>
      </c>
    </row>
    <row r="67" spans="1:5" ht="17.25" customHeight="1" x14ac:dyDescent="0.25">
      <c r="A67" s="140" t="s">
        <v>611</v>
      </c>
      <c r="B67" s="135">
        <v>45039</v>
      </c>
      <c r="C67" s="140" t="s">
        <v>612</v>
      </c>
      <c r="D67" s="228" t="s">
        <v>613</v>
      </c>
      <c r="E67" s="140" t="s">
        <v>483</v>
      </c>
    </row>
    <row r="68" spans="1:5" ht="17.25" customHeight="1" x14ac:dyDescent="0.25">
      <c r="A68" s="140" t="s">
        <v>614</v>
      </c>
      <c r="B68" s="135">
        <v>45039</v>
      </c>
      <c r="C68" s="140" t="s">
        <v>441</v>
      </c>
      <c r="D68" s="228"/>
      <c r="E68" s="140" t="s">
        <v>615</v>
      </c>
    </row>
    <row r="69" spans="1:5" ht="17.25" customHeight="1" x14ac:dyDescent="0.25">
      <c r="A69" s="140" t="s">
        <v>616</v>
      </c>
      <c r="B69" s="135" t="s">
        <v>617</v>
      </c>
      <c r="C69" s="140" t="s">
        <v>441</v>
      </c>
      <c r="D69" s="227" t="s">
        <v>618</v>
      </c>
      <c r="E69" s="140" t="s">
        <v>615</v>
      </c>
    </row>
    <row r="70" spans="1:5" ht="17.25" customHeight="1" x14ac:dyDescent="0.25">
      <c r="A70" s="131" t="s">
        <v>619</v>
      </c>
      <c r="B70" s="135">
        <v>45061</v>
      </c>
      <c r="C70" s="131" t="s">
        <v>620</v>
      </c>
      <c r="D70" s="131" t="s">
        <v>621</v>
      </c>
      <c r="E70" s="131" t="s">
        <v>622</v>
      </c>
    </row>
    <row r="71" spans="1:5" ht="17.25" customHeight="1" x14ac:dyDescent="0.25">
      <c r="A71" s="131" t="s">
        <v>623</v>
      </c>
      <c r="B71" s="135" t="s">
        <v>624</v>
      </c>
      <c r="C71" s="131" t="s">
        <v>597</v>
      </c>
      <c r="D71" s="131" t="s">
        <v>625</v>
      </c>
      <c r="E71" s="131" t="s">
        <v>626</v>
      </c>
    </row>
    <row r="72" spans="1:5" ht="63.75" customHeight="1" x14ac:dyDescent="0.25">
      <c r="A72" s="131" t="s">
        <v>627</v>
      </c>
      <c r="B72" s="135" t="s">
        <v>628</v>
      </c>
      <c r="C72" s="131" t="s">
        <v>629</v>
      </c>
      <c r="D72" s="131" t="s">
        <v>630</v>
      </c>
      <c r="E72" s="131" t="s">
        <v>631</v>
      </c>
    </row>
    <row r="73" spans="1:5" ht="17.25" customHeight="1" x14ac:dyDescent="0.25">
      <c r="A73" s="131" t="s">
        <v>632</v>
      </c>
      <c r="B73" s="135">
        <v>45073</v>
      </c>
      <c r="C73" s="131" t="s">
        <v>633</v>
      </c>
      <c r="D73" s="131" t="s">
        <v>634</v>
      </c>
      <c r="E73" s="131" t="s">
        <v>635</v>
      </c>
    </row>
    <row r="74" spans="1:5" ht="17.25" customHeight="1" x14ac:dyDescent="0.25">
      <c r="A74" s="131" t="s">
        <v>636</v>
      </c>
      <c r="B74" s="135">
        <v>45080</v>
      </c>
      <c r="C74" s="131" t="s">
        <v>637</v>
      </c>
      <c r="D74" s="131" t="s">
        <v>638</v>
      </c>
      <c r="E74" s="131" t="s">
        <v>436</v>
      </c>
    </row>
    <row r="75" spans="1:5" ht="17.25" customHeight="1" x14ac:dyDescent="0.25">
      <c r="A75" s="131" t="s">
        <v>639</v>
      </c>
      <c r="B75" s="135">
        <v>45082</v>
      </c>
      <c r="C75" s="131" t="s">
        <v>640</v>
      </c>
      <c r="D75" s="131" t="s">
        <v>641</v>
      </c>
      <c r="E75" s="131" t="s">
        <v>642</v>
      </c>
    </row>
    <row r="76" spans="1:5" ht="17.25" customHeight="1" x14ac:dyDescent="0.25">
      <c r="A76" s="131" t="s">
        <v>643</v>
      </c>
      <c r="B76" s="135">
        <v>45102</v>
      </c>
      <c r="C76" s="131" t="s">
        <v>441</v>
      </c>
      <c r="D76" s="131"/>
      <c r="E76" s="131" t="s">
        <v>644</v>
      </c>
    </row>
    <row r="77" spans="1:5" ht="17.25" customHeight="1" x14ac:dyDescent="0.25">
      <c r="A77" s="131" t="s">
        <v>645</v>
      </c>
      <c r="B77" s="135">
        <v>45078</v>
      </c>
      <c r="C77" s="131" t="s">
        <v>441</v>
      </c>
      <c r="D77" s="131" t="s">
        <v>646</v>
      </c>
      <c r="E77" s="131" t="s">
        <v>647</v>
      </c>
    </row>
    <row r="78" spans="1:5" ht="17.25" customHeight="1" x14ac:dyDescent="0.25">
      <c r="A78" s="131" t="s">
        <v>648</v>
      </c>
      <c r="B78" s="139"/>
      <c r="C78" s="139" t="s">
        <v>441</v>
      </c>
      <c r="D78" s="139"/>
      <c r="E78" s="131" t="s">
        <v>649</v>
      </c>
    </row>
    <row r="79" spans="1:5" ht="17.25" customHeight="1" x14ac:dyDescent="0.25">
      <c r="A79" s="131" t="s">
        <v>650</v>
      </c>
      <c r="B79" s="135">
        <v>45077</v>
      </c>
      <c r="C79" s="139" t="s">
        <v>651</v>
      </c>
      <c r="D79" s="139" t="s">
        <v>652</v>
      </c>
      <c r="E79" s="131" t="s">
        <v>642</v>
      </c>
    </row>
    <row r="80" spans="1:5" ht="17.25" customHeight="1" x14ac:dyDescent="0.25">
      <c r="A80" s="131" t="s">
        <v>653</v>
      </c>
      <c r="B80" s="139" t="s">
        <v>654</v>
      </c>
      <c r="C80" s="139" t="s">
        <v>441</v>
      </c>
      <c r="D80" s="139"/>
      <c r="E80" s="131" t="s">
        <v>655</v>
      </c>
    </row>
    <row r="81" spans="1:5" ht="17.25" customHeight="1" x14ac:dyDescent="0.25">
      <c r="A81" s="131" t="s">
        <v>656</v>
      </c>
      <c r="B81" s="135">
        <v>45080</v>
      </c>
      <c r="C81" s="139" t="s">
        <v>657</v>
      </c>
      <c r="D81" s="139" t="s">
        <v>638</v>
      </c>
      <c r="E81" s="131" t="s">
        <v>658</v>
      </c>
    </row>
    <row r="82" spans="1:5" ht="17.25" customHeight="1" x14ac:dyDescent="0.25">
      <c r="A82" s="131" t="s">
        <v>659</v>
      </c>
      <c r="B82" s="135">
        <v>45089</v>
      </c>
      <c r="C82" s="139" t="s">
        <v>660</v>
      </c>
      <c r="D82" s="139" t="s">
        <v>661</v>
      </c>
      <c r="E82" s="131" t="s">
        <v>662</v>
      </c>
    </row>
    <row r="83" spans="1:5" ht="17.25" customHeight="1" x14ac:dyDescent="0.25">
      <c r="A83" s="131" t="s">
        <v>663</v>
      </c>
      <c r="B83" s="135">
        <v>45102</v>
      </c>
      <c r="C83" s="131" t="s">
        <v>441</v>
      </c>
      <c r="D83" s="131"/>
      <c r="E83" s="131" t="s">
        <v>644</v>
      </c>
    </row>
    <row r="84" spans="1:5" ht="17.25" customHeight="1" x14ac:dyDescent="0.25">
      <c r="A84" s="131" t="s">
        <v>664</v>
      </c>
      <c r="B84" s="135">
        <v>45172</v>
      </c>
      <c r="C84" s="139" t="s">
        <v>441</v>
      </c>
      <c r="D84" s="139" t="s">
        <v>665</v>
      </c>
      <c r="E84" s="131" t="s">
        <v>666</v>
      </c>
    </row>
    <row r="85" spans="1:5" ht="17.25" customHeight="1" x14ac:dyDescent="0.25">
      <c r="A85" s="131" t="s">
        <v>667</v>
      </c>
      <c r="B85" s="135">
        <v>45130</v>
      </c>
      <c r="C85" s="131" t="s">
        <v>668</v>
      </c>
      <c r="D85" s="131" t="s">
        <v>669</v>
      </c>
      <c r="E85" s="131" t="s">
        <v>670</v>
      </c>
    </row>
    <row r="86" spans="1:5" ht="17.25" customHeight="1" x14ac:dyDescent="0.25">
      <c r="A86" s="131" t="s">
        <v>671</v>
      </c>
      <c r="B86" s="135">
        <v>45183</v>
      </c>
      <c r="C86" s="131" t="s">
        <v>441</v>
      </c>
      <c r="D86" s="131" t="s">
        <v>672</v>
      </c>
      <c r="E86" s="131" t="s">
        <v>673</v>
      </c>
    </row>
    <row r="87" spans="1:5" ht="17.25" customHeight="1" x14ac:dyDescent="0.25">
      <c r="A87" s="131" t="s">
        <v>674</v>
      </c>
      <c r="B87" s="135">
        <v>45198</v>
      </c>
      <c r="C87" s="131" t="s">
        <v>441</v>
      </c>
      <c r="D87" s="131" t="s">
        <v>675</v>
      </c>
      <c r="E87" s="131" t="s">
        <v>676</v>
      </c>
    </row>
    <row r="88" spans="1:5" ht="17.25" customHeight="1" x14ac:dyDescent="0.25">
      <c r="A88" s="131" t="s">
        <v>677</v>
      </c>
      <c r="B88" s="135">
        <v>45200</v>
      </c>
      <c r="C88" s="131" t="s">
        <v>441</v>
      </c>
      <c r="D88" s="131" t="s">
        <v>678</v>
      </c>
      <c r="E88" s="131" t="s">
        <v>679</v>
      </c>
    </row>
    <row r="89" spans="1:5" ht="17.25" customHeight="1" x14ac:dyDescent="0.25">
      <c r="A89" s="131" t="s">
        <v>680</v>
      </c>
      <c r="B89" s="135">
        <v>45210</v>
      </c>
      <c r="C89" s="131" t="s">
        <v>681</v>
      </c>
      <c r="D89" s="131"/>
      <c r="E89" s="131" t="s">
        <v>682</v>
      </c>
    </row>
    <row r="90" spans="1:5" ht="17.25" customHeight="1" x14ac:dyDescent="0.25">
      <c r="A90" s="131" t="s">
        <v>683</v>
      </c>
      <c r="B90" s="135">
        <v>45213</v>
      </c>
      <c r="C90" s="131" t="s">
        <v>441</v>
      </c>
      <c r="D90" s="131" t="s">
        <v>684</v>
      </c>
      <c r="E90" s="131" t="s">
        <v>685</v>
      </c>
    </row>
    <row r="91" spans="1:5" ht="17.25" customHeight="1" x14ac:dyDescent="0.25">
      <c r="A91" s="131" t="s">
        <v>686</v>
      </c>
      <c r="B91" s="135">
        <v>45216</v>
      </c>
      <c r="C91" s="131" t="s">
        <v>687</v>
      </c>
      <c r="D91" s="131" t="s">
        <v>688</v>
      </c>
      <c r="E91" s="131" t="s">
        <v>689</v>
      </c>
    </row>
    <row r="92" spans="1:5" ht="17.25" customHeight="1" x14ac:dyDescent="0.25">
      <c r="A92" s="131" t="s">
        <v>690</v>
      </c>
      <c r="B92" s="135">
        <v>45219</v>
      </c>
      <c r="C92" s="131" t="s">
        <v>441</v>
      </c>
      <c r="D92" s="131" t="s">
        <v>691</v>
      </c>
      <c r="E92" s="131" t="s">
        <v>692</v>
      </c>
    </row>
    <row r="93" spans="1:5" ht="18.75" customHeight="1" x14ac:dyDescent="0.25">
      <c r="A93" s="131"/>
      <c r="B93" s="135"/>
      <c r="C93" s="139"/>
      <c r="D93" s="139"/>
      <c r="E93" s="139"/>
    </row>
    <row r="94" spans="1:5" ht="18.75" customHeight="1" x14ac:dyDescent="0.25">
      <c r="A94" s="221" t="s">
        <v>217</v>
      </c>
      <c r="B94" s="223"/>
      <c r="C94" s="221"/>
      <c r="D94" s="221"/>
      <c r="E94" s="221"/>
    </row>
    <row r="95" spans="1:5" ht="14.25" customHeight="1" x14ac:dyDescent="0.25">
      <c r="A95" s="131" t="s">
        <v>693</v>
      </c>
      <c r="B95" s="138">
        <v>44976</v>
      </c>
      <c r="C95" s="131"/>
      <c r="D95" s="131"/>
      <c r="E95" s="131" t="s">
        <v>694</v>
      </c>
    </row>
    <row r="96" spans="1:5" ht="15.75" customHeight="1" x14ac:dyDescent="0.25">
      <c r="A96" s="131" t="s">
        <v>695</v>
      </c>
      <c r="B96" s="138">
        <v>44967</v>
      </c>
      <c r="C96" s="131" t="s">
        <v>696</v>
      </c>
      <c r="D96" s="131" t="s">
        <v>697</v>
      </c>
      <c r="E96" s="131" t="s">
        <v>698</v>
      </c>
    </row>
    <row r="97" spans="1:5" ht="15" customHeight="1" x14ac:dyDescent="0.25">
      <c r="A97" s="131" t="s">
        <v>699</v>
      </c>
      <c r="B97" s="138">
        <v>44982</v>
      </c>
      <c r="C97" s="131" t="s">
        <v>441</v>
      </c>
      <c r="D97" s="131" t="s">
        <v>700</v>
      </c>
      <c r="E97" s="131" t="s">
        <v>701</v>
      </c>
    </row>
    <row r="98" spans="1:5" ht="16.5" customHeight="1" x14ac:dyDescent="0.25">
      <c r="A98" s="131" t="s">
        <v>702</v>
      </c>
      <c r="B98" s="138">
        <v>45000</v>
      </c>
      <c r="C98" s="131" t="s">
        <v>441</v>
      </c>
      <c r="D98" s="131" t="s">
        <v>703</v>
      </c>
      <c r="E98" s="131" t="s">
        <v>704</v>
      </c>
    </row>
    <row r="99" spans="1:5" ht="17.25" customHeight="1" x14ac:dyDescent="0.25">
      <c r="A99" s="131" t="s">
        <v>705</v>
      </c>
      <c r="B99" s="138" t="s">
        <v>706</v>
      </c>
      <c r="C99" s="131" t="s">
        <v>441</v>
      </c>
      <c r="D99" s="131" t="s">
        <v>541</v>
      </c>
      <c r="E99" s="131" t="s">
        <v>707</v>
      </c>
    </row>
    <row r="100" spans="1:5" ht="16.5" customHeight="1" x14ac:dyDescent="0.25">
      <c r="A100" s="131" t="s">
        <v>708</v>
      </c>
      <c r="B100" s="138" t="s">
        <v>709</v>
      </c>
      <c r="C100" s="131" t="s">
        <v>441</v>
      </c>
      <c r="D100" s="131" t="s">
        <v>710</v>
      </c>
      <c r="E100" s="131" t="s">
        <v>711</v>
      </c>
    </row>
    <row r="101" spans="1:5" ht="15" customHeight="1" x14ac:dyDescent="0.25">
      <c r="A101" s="131" t="s">
        <v>712</v>
      </c>
      <c r="B101" s="138" t="s">
        <v>713</v>
      </c>
      <c r="C101" s="131" t="s">
        <v>714</v>
      </c>
      <c r="D101" s="222" t="s">
        <v>715</v>
      </c>
      <c r="E101" s="131" t="s">
        <v>716</v>
      </c>
    </row>
    <row r="102" spans="1:5" x14ac:dyDescent="0.25">
      <c r="A102" s="140"/>
      <c r="B102" s="140"/>
      <c r="C102" s="140"/>
      <c r="D102" s="140"/>
      <c r="E102" s="140"/>
    </row>
    <row r="103" spans="1:5" x14ac:dyDescent="0.25">
      <c r="A103" s="221" t="s">
        <v>214</v>
      </c>
      <c r="B103" s="223"/>
      <c r="C103" s="221"/>
      <c r="D103" s="221"/>
      <c r="E103" s="221"/>
    </row>
    <row r="104" spans="1:5" ht="31.5" x14ac:dyDescent="0.25">
      <c r="A104" s="140" t="s">
        <v>717</v>
      </c>
      <c r="B104" s="140" t="s">
        <v>718</v>
      </c>
      <c r="C104" s="140" t="s">
        <v>719</v>
      </c>
      <c r="D104" s="229" t="s">
        <v>720</v>
      </c>
      <c r="E104" s="140" t="s">
        <v>721</v>
      </c>
    </row>
    <row r="105" spans="1:5" ht="63" x14ac:dyDescent="0.25">
      <c r="A105" s="131" t="s">
        <v>722</v>
      </c>
      <c r="B105" s="138">
        <v>45039</v>
      </c>
      <c r="C105" s="131" t="s">
        <v>723</v>
      </c>
      <c r="D105" s="131" t="s">
        <v>724</v>
      </c>
      <c r="E105" s="131" t="s">
        <v>725</v>
      </c>
    </row>
    <row r="106" spans="1:5" x14ac:dyDescent="0.25">
      <c r="A106" s="140"/>
      <c r="B106" s="140"/>
      <c r="C106" s="140"/>
      <c r="D106" s="140"/>
      <c r="E106" s="140"/>
    </row>
    <row r="107" spans="1:5" x14ac:dyDescent="0.25">
      <c r="A107" s="140"/>
      <c r="B107" s="140"/>
      <c r="C107" s="140"/>
      <c r="D107" s="140"/>
      <c r="E107" s="140"/>
    </row>
    <row r="108" spans="1:5" x14ac:dyDescent="0.25">
      <c r="A108" s="221" t="s">
        <v>219</v>
      </c>
      <c r="B108" s="223"/>
      <c r="C108" s="221"/>
      <c r="D108" s="221"/>
      <c r="E108" s="221"/>
    </row>
    <row r="109" spans="1:5" ht="47.25" x14ac:dyDescent="0.25">
      <c r="A109" s="131" t="s">
        <v>726</v>
      </c>
      <c r="B109" s="131" t="s">
        <v>727</v>
      </c>
      <c r="C109" s="131" t="s">
        <v>728</v>
      </c>
      <c r="D109" s="222" t="s">
        <v>729</v>
      </c>
      <c r="E109" s="131" t="s">
        <v>730</v>
      </c>
    </row>
    <row r="110" spans="1:5" ht="50.25" customHeight="1" x14ac:dyDescent="0.25">
      <c r="A110" s="131" t="s">
        <v>731</v>
      </c>
      <c r="B110" s="147">
        <v>44935</v>
      </c>
      <c r="C110" s="131" t="s">
        <v>732</v>
      </c>
      <c r="D110" s="131" t="s">
        <v>733</v>
      </c>
      <c r="E110" s="131" t="s">
        <v>734</v>
      </c>
    </row>
    <row r="111" spans="1:5" ht="14.25" customHeight="1" x14ac:dyDescent="0.25">
      <c r="A111" s="131" t="s">
        <v>735</v>
      </c>
      <c r="B111" s="147">
        <v>44931</v>
      </c>
      <c r="C111" s="131" t="s">
        <v>732</v>
      </c>
      <c r="D111" s="131"/>
      <c r="E111" s="131" t="s">
        <v>736</v>
      </c>
    </row>
    <row r="112" spans="1:5" ht="16.5" customHeight="1" x14ac:dyDescent="0.25">
      <c r="A112" s="131" t="s">
        <v>737</v>
      </c>
      <c r="B112" s="147">
        <v>44968</v>
      </c>
      <c r="C112" s="140" t="s">
        <v>719</v>
      </c>
      <c r="D112" s="224" t="s">
        <v>738</v>
      </c>
      <c r="E112" s="140" t="s">
        <v>739</v>
      </c>
    </row>
    <row r="113" spans="1:5" ht="31.5" x14ac:dyDescent="0.25">
      <c r="A113" s="131" t="s">
        <v>740</v>
      </c>
      <c r="B113" s="135">
        <v>44990</v>
      </c>
      <c r="C113" s="131" t="s">
        <v>441</v>
      </c>
      <c r="D113" s="225" t="s">
        <v>741</v>
      </c>
      <c r="E113" s="131" t="s">
        <v>742</v>
      </c>
    </row>
    <row r="114" spans="1:5" ht="47.25" x14ac:dyDescent="0.25">
      <c r="A114" s="131" t="s">
        <v>743</v>
      </c>
      <c r="B114" s="131" t="s">
        <v>744</v>
      </c>
      <c r="C114" s="131" t="s">
        <v>441</v>
      </c>
      <c r="D114" s="222" t="s">
        <v>745</v>
      </c>
      <c r="E114" s="131" t="s">
        <v>746</v>
      </c>
    </row>
    <row r="115" spans="1:5" ht="63" x14ac:dyDescent="0.25">
      <c r="A115" s="131" t="s">
        <v>747</v>
      </c>
      <c r="B115" s="135">
        <v>45017</v>
      </c>
      <c r="C115" s="131" t="s">
        <v>714</v>
      </c>
      <c r="D115" s="225" t="s">
        <v>748</v>
      </c>
      <c r="E115" s="131" t="s">
        <v>749</v>
      </c>
    </row>
    <row r="116" spans="1:5" ht="63" x14ac:dyDescent="0.25">
      <c r="A116" s="131" t="s">
        <v>750</v>
      </c>
      <c r="B116" s="131" t="s">
        <v>751</v>
      </c>
      <c r="C116" s="131" t="s">
        <v>752</v>
      </c>
      <c r="D116" s="131" t="s">
        <v>753</v>
      </c>
      <c r="E116" s="131" t="s">
        <v>754</v>
      </c>
    </row>
    <row r="117" spans="1:5" ht="47.25" x14ac:dyDescent="0.25">
      <c r="A117" s="131" t="s">
        <v>755</v>
      </c>
      <c r="B117" s="135">
        <v>45034</v>
      </c>
      <c r="C117" s="131" t="s">
        <v>756</v>
      </c>
      <c r="D117" s="131"/>
      <c r="E117" s="131" t="s">
        <v>757</v>
      </c>
    </row>
    <row r="118" spans="1:5" ht="47.25" x14ac:dyDescent="0.25">
      <c r="A118" s="131" t="s">
        <v>758</v>
      </c>
      <c r="B118" s="135">
        <v>45045</v>
      </c>
      <c r="C118" s="131" t="s">
        <v>441</v>
      </c>
      <c r="D118" s="131" t="s">
        <v>759</v>
      </c>
      <c r="E118" s="131" t="s">
        <v>760</v>
      </c>
    </row>
    <row r="119" spans="1:5" ht="157.5" x14ac:dyDescent="0.25">
      <c r="A119" s="131" t="s">
        <v>761</v>
      </c>
      <c r="B119" s="135">
        <v>45053</v>
      </c>
      <c r="C119" s="131" t="s">
        <v>441</v>
      </c>
      <c r="D119" s="222" t="s">
        <v>762</v>
      </c>
      <c r="E119" s="131" t="s">
        <v>763</v>
      </c>
    </row>
    <row r="120" spans="1:5" ht="31.5" x14ac:dyDescent="0.25">
      <c r="A120" s="131" t="s">
        <v>764</v>
      </c>
      <c r="B120" s="218" t="s">
        <v>765</v>
      </c>
      <c r="C120" s="131" t="s">
        <v>723</v>
      </c>
      <c r="D120" s="131" t="s">
        <v>766</v>
      </c>
      <c r="E120" s="131" t="s">
        <v>767</v>
      </c>
    </row>
    <row r="121" spans="1:5" ht="94.5" x14ac:dyDescent="0.25">
      <c r="A121" s="131" t="s">
        <v>768</v>
      </c>
      <c r="B121" s="135">
        <v>45089</v>
      </c>
      <c r="C121" s="131" t="s">
        <v>769</v>
      </c>
      <c r="D121" s="131" t="s">
        <v>770</v>
      </c>
      <c r="E121" s="131" t="s">
        <v>771</v>
      </c>
    </row>
    <row r="122" spans="1:5" ht="110.25" x14ac:dyDescent="0.25">
      <c r="A122" s="131" t="s">
        <v>772</v>
      </c>
      <c r="B122" s="135">
        <v>45124</v>
      </c>
      <c r="C122" s="131" t="s">
        <v>773</v>
      </c>
      <c r="D122" s="131" t="s">
        <v>774</v>
      </c>
      <c r="E122" s="131" t="s">
        <v>775</v>
      </c>
    </row>
    <row r="123" spans="1:5" ht="31.5" x14ac:dyDescent="0.25">
      <c r="A123" s="131" t="s">
        <v>776</v>
      </c>
      <c r="B123" s="135" t="s">
        <v>777</v>
      </c>
      <c r="C123" s="131" t="s">
        <v>588</v>
      </c>
      <c r="D123" s="131"/>
      <c r="E123" s="131" t="s">
        <v>778</v>
      </c>
    </row>
    <row r="124" spans="1:5" ht="16.5" customHeight="1" x14ac:dyDescent="0.25">
      <c r="A124" s="131" t="s">
        <v>779</v>
      </c>
      <c r="B124" s="135" t="s">
        <v>780</v>
      </c>
      <c r="C124" s="131" t="s">
        <v>781</v>
      </c>
      <c r="D124" s="131" t="s">
        <v>782</v>
      </c>
      <c r="E124" s="131" t="s">
        <v>783</v>
      </c>
    </row>
    <row r="125" spans="1:5" ht="16.5" customHeight="1" x14ac:dyDescent="0.25">
      <c r="A125" s="131" t="s">
        <v>784</v>
      </c>
      <c r="B125" s="131" t="s">
        <v>785</v>
      </c>
      <c r="C125" s="131" t="s">
        <v>752</v>
      </c>
      <c r="D125" s="131" t="s">
        <v>786</v>
      </c>
      <c r="E125" s="141" t="s">
        <v>787</v>
      </c>
    </row>
    <row r="126" spans="1:5" ht="15" customHeight="1" x14ac:dyDescent="0.25">
      <c r="A126" s="131" t="s">
        <v>788</v>
      </c>
      <c r="B126" s="135">
        <v>45236</v>
      </c>
      <c r="C126" s="131" t="s">
        <v>441</v>
      </c>
      <c r="D126" s="131" t="s">
        <v>789</v>
      </c>
      <c r="E126" s="141" t="s">
        <v>790</v>
      </c>
    </row>
    <row r="127" spans="1:5" ht="16.5" customHeight="1" x14ac:dyDescent="0.25">
      <c r="A127" s="131"/>
      <c r="B127" s="131"/>
      <c r="C127" s="131"/>
      <c r="D127" s="131"/>
      <c r="E127" s="131"/>
    </row>
    <row r="128" spans="1:5" ht="15" customHeight="1" x14ac:dyDescent="0.25">
      <c r="A128" s="131"/>
      <c r="B128" s="135"/>
      <c r="C128" s="131"/>
      <c r="D128" s="131"/>
      <c r="E128" s="131"/>
    </row>
    <row r="129" spans="1:5" x14ac:dyDescent="0.25">
      <c r="A129" s="221" t="s">
        <v>215</v>
      </c>
      <c r="B129" s="223"/>
      <c r="C129" s="221"/>
      <c r="D129" s="221"/>
      <c r="E129" s="221"/>
    </row>
    <row r="130" spans="1:5" ht="21" customHeight="1" x14ac:dyDescent="0.25">
      <c r="A130" s="138" t="s">
        <v>791</v>
      </c>
      <c r="B130" s="135">
        <v>44969</v>
      </c>
      <c r="C130" s="131" t="s">
        <v>441</v>
      </c>
      <c r="D130" s="131" t="s">
        <v>792</v>
      </c>
      <c r="E130" s="131" t="s">
        <v>793</v>
      </c>
    </row>
    <row r="131" spans="1:5" ht="15" customHeight="1" x14ac:dyDescent="0.25">
      <c r="A131" s="131" t="s">
        <v>794</v>
      </c>
      <c r="B131" s="135">
        <v>44962</v>
      </c>
      <c r="C131" s="131" t="s">
        <v>714</v>
      </c>
      <c r="D131" s="131" t="s">
        <v>795</v>
      </c>
      <c r="E131" s="131" t="s">
        <v>796</v>
      </c>
    </row>
    <row r="132" spans="1:5" ht="15.75" customHeight="1" x14ac:dyDescent="0.25">
      <c r="A132" s="131" t="s">
        <v>797</v>
      </c>
      <c r="B132" s="135">
        <v>45039</v>
      </c>
      <c r="C132" s="131" t="s">
        <v>798</v>
      </c>
      <c r="D132" s="131"/>
      <c r="E132" s="131" t="s">
        <v>799</v>
      </c>
    </row>
    <row r="133" spans="1:5" ht="15.75" customHeight="1" x14ac:dyDescent="0.25">
      <c r="A133" s="131" t="s">
        <v>800</v>
      </c>
      <c r="B133" s="135">
        <v>45044</v>
      </c>
      <c r="C133" s="131" t="s">
        <v>801</v>
      </c>
      <c r="D133" s="131" t="s">
        <v>802</v>
      </c>
      <c r="E133" s="131" t="s">
        <v>803</v>
      </c>
    </row>
    <row r="134" spans="1:5" ht="17.25" customHeight="1" x14ac:dyDescent="0.25">
      <c r="A134" s="131" t="s">
        <v>804</v>
      </c>
      <c r="B134" s="135" t="s">
        <v>805</v>
      </c>
      <c r="C134" s="131" t="s">
        <v>714</v>
      </c>
      <c r="D134" s="222" t="s">
        <v>806</v>
      </c>
      <c r="E134" s="131" t="s">
        <v>807</v>
      </c>
    </row>
    <row r="135" spans="1:5" ht="16.5" customHeight="1" x14ac:dyDescent="0.25">
      <c r="A135" s="131" t="s">
        <v>808</v>
      </c>
      <c r="B135" s="135">
        <v>45053</v>
      </c>
      <c r="C135" s="131" t="s">
        <v>809</v>
      </c>
      <c r="D135" s="222" t="s">
        <v>810</v>
      </c>
      <c r="E135" s="131" t="s">
        <v>811</v>
      </c>
    </row>
    <row r="136" spans="1:5" ht="17.25" customHeight="1" x14ac:dyDescent="0.25">
      <c r="A136" s="131" t="s">
        <v>812</v>
      </c>
      <c r="B136" s="218" t="s">
        <v>813</v>
      </c>
      <c r="C136" s="131" t="s">
        <v>629</v>
      </c>
      <c r="D136" s="131" t="s">
        <v>814</v>
      </c>
      <c r="E136" s="131" t="s">
        <v>815</v>
      </c>
    </row>
    <row r="137" spans="1:5" ht="126" x14ac:dyDescent="0.25">
      <c r="A137" s="131" t="s">
        <v>816</v>
      </c>
      <c r="B137" s="135" t="s">
        <v>817</v>
      </c>
      <c r="C137" s="131" t="s">
        <v>818</v>
      </c>
      <c r="D137" s="131" t="s">
        <v>819</v>
      </c>
      <c r="E137" s="131" t="s">
        <v>820</v>
      </c>
    </row>
    <row r="138" spans="1:5" ht="15" customHeight="1" x14ac:dyDescent="0.25">
      <c r="A138" s="131"/>
      <c r="B138" s="131"/>
      <c r="C138" s="131"/>
      <c r="D138" s="131"/>
      <c r="E138" s="131"/>
    </row>
    <row r="139" spans="1:5" ht="17.25" customHeight="1" x14ac:dyDescent="0.25">
      <c r="A139" s="131"/>
      <c r="B139" s="135"/>
      <c r="C139" s="131"/>
      <c r="D139" s="131"/>
      <c r="E139" s="131"/>
    </row>
    <row r="140" spans="1:5" ht="17.25" customHeight="1" x14ac:dyDescent="0.25">
      <c r="A140" s="131"/>
      <c r="B140" s="135"/>
      <c r="C140" s="131"/>
      <c r="D140" s="131"/>
      <c r="E140" s="131"/>
    </row>
    <row r="141" spans="1:5" ht="14.25" customHeight="1" x14ac:dyDescent="0.25">
      <c r="A141" s="131"/>
      <c r="B141" s="135"/>
      <c r="C141" s="131"/>
      <c r="D141" s="131"/>
      <c r="E141" s="131"/>
    </row>
  </sheetData>
  <sheetProtection sort="0" autoFilter="0" pivotTables="0"/>
  <mergeCells count="1">
    <mergeCell ref="A1:E1"/>
  </mergeCells>
  <hyperlinks>
    <hyperlink ref="D5" r:id="rId1" xr:uid="{00000000-0004-0000-0B00-000000000000}"/>
    <hyperlink ref="A34" r:id="rId2" display="https://vk.com/feed?section=search&amp;q=%23PRO_%D0%90%D0%BA%D1%82%D0%B8%D0%B2%D0%BD%D0%BE%D1%81%D1%82%D1%8C" xr:uid="{00000000-0004-0000-0B00-000001000000}"/>
    <hyperlink ref="D17" r:id="rId3" xr:uid="{00000000-0004-0000-0B00-000002000000}"/>
    <hyperlink ref="D19" r:id="rId4" xr:uid="{00000000-0004-0000-0B00-000003000000}"/>
    <hyperlink ref="D29" r:id="rId5" xr:uid="{00000000-0004-0000-0B00-000004000000}"/>
    <hyperlink ref="D26" r:id="rId6" xr:uid="{00000000-0004-0000-0B00-000005000000}"/>
    <hyperlink ref="D35" r:id="rId7" xr:uid="{00000000-0004-0000-0B00-000006000000}"/>
    <hyperlink ref="D45" r:id="rId8" display="https://vk.com/away.php?to=https%3A%2F%2Fmaestrochess.ru%2Fnews%2F7011-majskaya-klassika-v-maestro.html&amp;cc_key=" xr:uid="{00000000-0004-0000-0B00-000007000000}"/>
    <hyperlink ref="D41" r:id="rId9" xr:uid="{00000000-0004-0000-0B00-000008000000}"/>
    <hyperlink ref="D44" r:id="rId10" xr:uid="{00000000-0004-0000-0B00-000009000000}"/>
    <hyperlink ref="D57" r:id="rId11" xr:uid="{00000000-0004-0000-0B00-00000A000000}"/>
    <hyperlink ref="D64" r:id="rId12" display="https://vk.com/wall-210376551_584" xr:uid="{00000000-0004-0000-0B00-00000B000000}"/>
    <hyperlink ref="D65" r:id="rId13" xr:uid="{00000000-0004-0000-0B00-00000C000000}"/>
    <hyperlink ref="D67" r:id="rId14" xr:uid="{00000000-0004-0000-0B00-00000D000000}"/>
    <hyperlink ref="D101" r:id="rId15" xr:uid="{00000000-0004-0000-0B00-00000E000000}"/>
    <hyperlink ref="D99" r:id="rId16" xr:uid="{00000000-0004-0000-0B00-00000F000000}"/>
    <hyperlink ref="D104" r:id="rId17" xr:uid="{00000000-0004-0000-0B00-000010000000}"/>
    <hyperlink ref="D113" r:id="rId18" xr:uid="{00000000-0004-0000-0B00-000011000000}"/>
    <hyperlink ref="D112" r:id="rId19" xr:uid="{00000000-0004-0000-0B00-000012000000}"/>
    <hyperlink ref="D119" r:id="rId20" display="https://vk.com/club171937297?w=wall-171937297_522%2Fall" xr:uid="{00000000-0004-0000-0B00-000013000000}"/>
    <hyperlink ref="D110" r:id="rId21" display="https://youtu.be/PVpYViJYs9s" xr:uid="{00000000-0004-0000-0B00-000014000000}"/>
    <hyperlink ref="D109" r:id="rId22" xr:uid="{00000000-0004-0000-0B00-000015000000}"/>
    <hyperlink ref="D114" r:id="rId23" xr:uid="{00000000-0004-0000-0B00-000016000000}"/>
  </hyperlinks>
  <pageMargins left="0.7" right="0.7" top="0.75" bottom="0.75" header="0.3" footer="0.3"/>
  <pageSetup paperSize="9" orientation="landscape" r:id="rId24"/>
  <drawing r:id="rId2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B7FFFF"/>
  </sheetPr>
  <dimension ref="A1:F30"/>
  <sheetViews>
    <sheetView view="pageBreakPreview" zoomScale="60" workbookViewId="0">
      <selection activeCell="F20" sqref="F20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312" t="s">
        <v>152</v>
      </c>
      <c r="B1" s="312"/>
      <c r="C1" s="312"/>
      <c r="D1" s="154"/>
      <c r="E1" s="154"/>
      <c r="F1" s="154"/>
    </row>
    <row r="2" spans="1:6" ht="18.75" x14ac:dyDescent="0.25">
      <c r="A2" s="256" t="s">
        <v>153</v>
      </c>
      <c r="B2" s="256"/>
      <c r="C2" s="256"/>
      <c r="D2" s="150"/>
      <c r="E2" s="150"/>
      <c r="F2" s="150"/>
    </row>
    <row r="3" spans="1:6" ht="75.75" customHeight="1" x14ac:dyDescent="0.25">
      <c r="A3" s="23" t="s">
        <v>154</v>
      </c>
      <c r="B3" s="45" t="s">
        <v>222</v>
      </c>
      <c r="C3" s="129" t="s">
        <v>254</v>
      </c>
      <c r="D3" s="298" t="s">
        <v>253</v>
      </c>
      <c r="E3" s="299"/>
      <c r="F3" s="23" t="s">
        <v>255</v>
      </c>
    </row>
    <row r="4" spans="1:6" ht="22.5" customHeight="1" x14ac:dyDescent="0.25">
      <c r="A4" s="23"/>
      <c r="B4" s="45"/>
      <c r="C4" s="129"/>
      <c r="D4" s="23" t="s">
        <v>251</v>
      </c>
      <c r="E4" s="23" t="s">
        <v>252</v>
      </c>
      <c r="F4" s="23"/>
    </row>
    <row r="5" spans="1:6" ht="18.75" x14ac:dyDescent="0.3">
      <c r="A5" s="62" t="s">
        <v>155</v>
      </c>
      <c r="B5" s="65"/>
      <c r="C5" s="124"/>
      <c r="D5" s="66"/>
      <c r="E5" s="66"/>
      <c r="F5" s="66"/>
    </row>
    <row r="6" spans="1:6" ht="18.75" x14ac:dyDescent="0.25">
      <c r="A6" s="60" t="s">
        <v>156</v>
      </c>
      <c r="B6" s="50"/>
      <c r="C6" s="99"/>
      <c r="D6" s="108"/>
      <c r="E6" s="108"/>
      <c r="F6" s="108"/>
    </row>
    <row r="7" spans="1:6" ht="37.5" x14ac:dyDescent="0.25">
      <c r="A7" s="26" t="s">
        <v>157</v>
      </c>
      <c r="B7" s="217" t="s">
        <v>822</v>
      </c>
      <c r="C7" s="88"/>
      <c r="D7" s="50"/>
      <c r="E7" s="50"/>
      <c r="F7" s="50"/>
    </row>
    <row r="8" spans="1:6" ht="18.75" x14ac:dyDescent="0.25">
      <c r="A8" s="26" t="s">
        <v>249</v>
      </c>
      <c r="B8" s="217" t="s">
        <v>823</v>
      </c>
      <c r="C8" s="88">
        <v>3756</v>
      </c>
      <c r="D8" s="50">
        <v>35</v>
      </c>
      <c r="E8" s="50">
        <v>12775</v>
      </c>
      <c r="F8" s="50">
        <v>7212</v>
      </c>
    </row>
    <row r="9" spans="1:6" ht="75" x14ac:dyDescent="0.25">
      <c r="A9" s="26" t="s">
        <v>250</v>
      </c>
      <c r="B9" s="230" t="s">
        <v>824</v>
      </c>
      <c r="C9" s="156" t="s">
        <v>825</v>
      </c>
      <c r="D9" s="204" t="s">
        <v>826</v>
      </c>
      <c r="E9" s="204" t="s">
        <v>827</v>
      </c>
      <c r="F9" s="157" t="s">
        <v>828</v>
      </c>
    </row>
    <row r="10" spans="1:6" ht="18.75" x14ac:dyDescent="0.25">
      <c r="A10" s="60" t="s">
        <v>280</v>
      </c>
      <c r="B10" s="50"/>
      <c r="C10" s="88"/>
      <c r="D10" s="50"/>
      <c r="E10" s="50"/>
      <c r="F10" s="50"/>
    </row>
    <row r="11" spans="1:6" ht="18.75" x14ac:dyDescent="0.25">
      <c r="A11" s="63" t="s">
        <v>279</v>
      </c>
      <c r="B11" s="50"/>
      <c r="C11" s="88"/>
      <c r="D11" s="50"/>
      <c r="E11" s="50"/>
      <c r="F11" s="50"/>
    </row>
    <row r="12" spans="1:6" ht="18.75" x14ac:dyDescent="0.25">
      <c r="A12" s="67" t="s">
        <v>158</v>
      </c>
      <c r="B12" s="50"/>
      <c r="C12" s="88"/>
      <c r="D12" s="50"/>
      <c r="E12" s="50"/>
      <c r="F12" s="50"/>
    </row>
    <row r="13" spans="1:6" ht="18.75" customHeight="1" x14ac:dyDescent="0.3">
      <c r="A13" s="42" t="s">
        <v>159</v>
      </c>
      <c r="B13" s="64" t="s">
        <v>163</v>
      </c>
      <c r="C13" s="125" t="s">
        <v>162</v>
      </c>
      <c r="D13" s="64"/>
      <c r="E13" s="64"/>
      <c r="F13" s="64"/>
    </row>
    <row r="14" spans="1:6" ht="18.75" x14ac:dyDescent="0.25">
      <c r="A14" s="26" t="s">
        <v>160</v>
      </c>
      <c r="B14" s="50"/>
      <c r="C14" s="88"/>
      <c r="D14" s="50"/>
      <c r="E14" s="50"/>
      <c r="F14" s="50"/>
    </row>
    <row r="15" spans="1:6" ht="18.75" x14ac:dyDescent="0.25">
      <c r="A15" s="26" t="s">
        <v>161</v>
      </c>
      <c r="B15" s="50"/>
      <c r="C15" s="88"/>
      <c r="D15" s="50"/>
      <c r="E15" s="50"/>
      <c r="F15" s="50"/>
    </row>
    <row r="16" spans="1:6" ht="18.75" x14ac:dyDescent="0.3">
      <c r="A16" s="1"/>
      <c r="B16" s="1"/>
      <c r="C16" s="1"/>
      <c r="D16" s="1"/>
      <c r="E16" s="1"/>
      <c r="F16" s="1"/>
    </row>
    <row r="18" spans="1:6" ht="37.5" customHeight="1" x14ac:dyDescent="0.25"/>
    <row r="19" spans="1:6" ht="75" customHeight="1" x14ac:dyDescent="0.25"/>
    <row r="20" spans="1:6" ht="38.25" customHeight="1" x14ac:dyDescent="0.25"/>
    <row r="29" spans="1:6" ht="18.75" x14ac:dyDescent="0.3">
      <c r="A29" s="1"/>
      <c r="B29" s="1"/>
      <c r="C29" s="1"/>
      <c r="D29" s="1"/>
      <c r="E29" s="1"/>
      <c r="F29" s="1"/>
    </row>
    <row r="30" spans="1:6" ht="18.75" x14ac:dyDescent="0.3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7" r:id="rId1" xr:uid="{00000000-0004-0000-0C00-000000000000}"/>
    <hyperlink ref="B8" r:id="rId2" xr:uid="{00000000-0004-0000-0C00-000001000000}"/>
  </hyperlinks>
  <pageMargins left="0.7" right="0.7" top="0.75" bottom="0.75" header="0.3" footer="0.3"/>
  <pageSetup paperSize="9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6FFFF"/>
  </sheetPr>
  <dimension ref="A1:B327"/>
  <sheetViews>
    <sheetView view="pageBreakPreview" zoomScale="80" zoomScaleSheetLayoutView="80" workbookViewId="0">
      <selection activeCell="C19" sqref="C19"/>
    </sheetView>
  </sheetViews>
  <sheetFormatPr defaultRowHeight="15" x14ac:dyDescent="0.25"/>
  <cols>
    <col min="1" max="1" width="68.7109375" customWidth="1"/>
    <col min="2" max="2" width="34.7109375" style="3" customWidth="1"/>
  </cols>
  <sheetData>
    <row r="1" spans="1:2" ht="18.75" x14ac:dyDescent="0.25">
      <c r="A1" s="256" t="s">
        <v>164</v>
      </c>
      <c r="B1" s="256"/>
    </row>
    <row r="2" spans="1:2" ht="18.75" x14ac:dyDescent="0.25">
      <c r="A2" s="23" t="s">
        <v>165</v>
      </c>
      <c r="B2" s="23" t="s">
        <v>172</v>
      </c>
    </row>
    <row r="3" spans="1:2" ht="73.5" customHeight="1" x14ac:dyDescent="0.25">
      <c r="A3" s="127" t="s">
        <v>166</v>
      </c>
      <c r="B3" s="130">
        <v>14</v>
      </c>
    </row>
    <row r="4" spans="1:2" ht="101.25" customHeight="1" x14ac:dyDescent="0.25">
      <c r="A4" s="127" t="s">
        <v>167</v>
      </c>
      <c r="B4" s="130" t="s">
        <v>829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7FFFF"/>
  </sheetPr>
  <dimension ref="A1:D7"/>
  <sheetViews>
    <sheetView view="pageBreakPreview" topLeftCell="C1" zoomScaleSheetLayoutView="100" workbookViewId="0">
      <selection activeCell="C5" sqref="C5:D5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28" t="s">
        <v>168</v>
      </c>
      <c r="B1" s="128"/>
      <c r="C1" s="128"/>
      <c r="D1" s="128"/>
    </row>
    <row r="2" spans="1:4" ht="37.5" customHeight="1" x14ac:dyDescent="0.25">
      <c r="A2" s="23" t="s">
        <v>56</v>
      </c>
      <c r="B2" s="23" t="s">
        <v>169</v>
      </c>
      <c r="C2" s="23" t="s">
        <v>170</v>
      </c>
      <c r="D2" s="23" t="s">
        <v>171</v>
      </c>
    </row>
    <row r="3" spans="1:4" ht="44.25" customHeight="1" x14ac:dyDescent="0.25">
      <c r="A3" s="57">
        <v>1</v>
      </c>
      <c r="B3" s="26" t="s">
        <v>173</v>
      </c>
      <c r="C3" s="68"/>
      <c r="D3" s="17"/>
    </row>
    <row r="4" spans="1:4" ht="59.25" customHeight="1" x14ac:dyDescent="0.25">
      <c r="A4" s="57">
        <v>2</v>
      </c>
      <c r="B4" s="26" t="s">
        <v>174</v>
      </c>
      <c r="C4" s="68"/>
      <c r="D4" s="17"/>
    </row>
    <row r="5" spans="1:4" ht="49.5" customHeight="1" x14ac:dyDescent="0.25">
      <c r="A5" s="57">
        <v>3</v>
      </c>
      <c r="B5" s="26" t="s">
        <v>175</v>
      </c>
      <c r="C5" s="68" t="s">
        <v>830</v>
      </c>
      <c r="D5" s="17">
        <v>689</v>
      </c>
    </row>
    <row r="6" spans="1:4" ht="48.75" customHeight="1" x14ac:dyDescent="0.25">
      <c r="A6" s="57">
        <v>4</v>
      </c>
      <c r="B6" s="61" t="s">
        <v>158</v>
      </c>
      <c r="C6" s="68"/>
      <c r="D6" s="17"/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A7FFFF"/>
  </sheetPr>
  <dimension ref="A1:E8"/>
  <sheetViews>
    <sheetView view="pageBreakPreview" zoomScale="90" zoomScaleSheetLayoutView="90" workbookViewId="0">
      <selection activeCell="C13" sqref="C13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312" t="s">
        <v>142</v>
      </c>
      <c r="B1" s="312"/>
      <c r="C1" s="312"/>
      <c r="D1" s="312"/>
      <c r="E1" s="312"/>
    </row>
    <row r="2" spans="1:5" ht="39" customHeight="1" x14ac:dyDescent="0.25">
      <c r="A2" s="23" t="s">
        <v>56</v>
      </c>
      <c r="B2" s="23" t="s">
        <v>143</v>
      </c>
      <c r="C2" s="23" t="s">
        <v>144</v>
      </c>
      <c r="D2" s="23" t="s">
        <v>145</v>
      </c>
      <c r="E2" s="23" t="s">
        <v>146</v>
      </c>
    </row>
    <row r="3" spans="1:5" ht="18.75" x14ac:dyDescent="0.25">
      <c r="A3" s="60">
        <v>1</v>
      </c>
      <c r="B3" s="60" t="s">
        <v>147</v>
      </c>
      <c r="C3" s="19">
        <v>0</v>
      </c>
      <c r="D3" s="19">
        <v>0</v>
      </c>
      <c r="E3" s="61"/>
    </row>
    <row r="4" spans="1:5" ht="18.75" x14ac:dyDescent="0.25">
      <c r="A4" s="26">
        <v>2</v>
      </c>
      <c r="B4" s="60" t="s">
        <v>148</v>
      </c>
      <c r="C4" s="19">
        <v>0</v>
      </c>
      <c r="D4" s="19">
        <v>0</v>
      </c>
      <c r="E4" s="61"/>
    </row>
    <row r="5" spans="1:5" ht="18.75" x14ac:dyDescent="0.25">
      <c r="A5" s="60">
        <v>3</v>
      </c>
      <c r="B5" s="60" t="s">
        <v>149</v>
      </c>
      <c r="C5" s="19">
        <v>0</v>
      </c>
      <c r="D5" s="19">
        <v>0</v>
      </c>
      <c r="E5" s="61"/>
    </row>
    <row r="6" spans="1:5" ht="112.5" x14ac:dyDescent="0.25">
      <c r="A6" s="313">
        <v>4</v>
      </c>
      <c r="B6" s="313" t="s">
        <v>150</v>
      </c>
      <c r="C6" s="158">
        <v>80</v>
      </c>
      <c r="D6" s="19">
        <v>1</v>
      </c>
      <c r="E6" s="61" t="s">
        <v>281</v>
      </c>
    </row>
    <row r="7" spans="1:5" ht="18.75" x14ac:dyDescent="0.25">
      <c r="A7" s="314"/>
      <c r="B7" s="314"/>
      <c r="C7" s="158">
        <v>0</v>
      </c>
      <c r="D7" s="19">
        <v>0</v>
      </c>
      <c r="E7" s="61"/>
    </row>
    <row r="8" spans="1:5" ht="18.75" x14ac:dyDescent="0.25">
      <c r="A8" s="26">
        <v>5</v>
      </c>
      <c r="B8" s="60" t="s">
        <v>151</v>
      </c>
      <c r="C8" s="158">
        <v>0</v>
      </c>
      <c r="D8" s="19">
        <v>0</v>
      </c>
      <c r="E8" s="61"/>
    </row>
  </sheetData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66FFFF"/>
  </sheetPr>
  <dimension ref="A1:M59"/>
  <sheetViews>
    <sheetView view="pageBreakPreview" zoomScale="60" zoomScaleNormal="80" workbookViewId="0">
      <selection activeCell="B12" sqref="B12:L12"/>
    </sheetView>
  </sheetViews>
  <sheetFormatPr defaultColWidth="9.140625" defaultRowHeight="15" x14ac:dyDescent="0.25"/>
  <cols>
    <col min="1" max="1" width="11.42578125" style="33" customWidth="1"/>
    <col min="2" max="2" width="12.5703125" style="33" customWidth="1"/>
    <col min="3" max="3" width="21.28515625" style="33" customWidth="1"/>
    <col min="4" max="4" width="13.140625" style="33" customWidth="1"/>
    <col min="5" max="5" width="24" style="33" customWidth="1"/>
    <col min="6" max="6" width="21.5703125" style="33" customWidth="1"/>
    <col min="7" max="7" width="11.28515625" style="33" customWidth="1"/>
    <col min="8" max="8" width="12.5703125" style="33" customWidth="1"/>
    <col min="9" max="9" width="11.5703125" style="33" customWidth="1"/>
    <col min="10" max="10" width="11.28515625" style="33" bestFit="1" customWidth="1"/>
    <col min="11" max="11" width="23.85546875" style="33" customWidth="1"/>
    <col min="12" max="12" width="22.140625" style="33" customWidth="1"/>
    <col min="13" max="13" width="18.42578125" style="33" customWidth="1"/>
    <col min="14" max="33" width="9.140625" style="33"/>
    <col min="34" max="34" width="12.28515625" style="33" bestFit="1" customWidth="1"/>
    <col min="35" max="16384" width="9.140625" style="33"/>
  </cols>
  <sheetData>
    <row r="1" spans="1:13" ht="18.75" customHeight="1" x14ac:dyDescent="0.25">
      <c r="A1" s="256" t="s">
        <v>118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3" ht="19.5" customHeight="1" x14ac:dyDescent="0.3">
      <c r="A2" s="266" t="s">
        <v>41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3" ht="18.75" x14ac:dyDescent="0.3">
      <c r="A3" s="277" t="s">
        <v>17</v>
      </c>
      <c r="B3" s="306" t="s">
        <v>11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</row>
    <row r="4" spans="1:13" ht="19.5" customHeight="1" x14ac:dyDescent="0.25">
      <c r="A4" s="277"/>
      <c r="B4" s="277" t="s">
        <v>12</v>
      </c>
      <c r="C4" s="277" t="s">
        <v>18</v>
      </c>
      <c r="D4" s="277" t="s">
        <v>119</v>
      </c>
      <c r="E4" s="277"/>
      <c r="F4" s="277" t="s">
        <v>13</v>
      </c>
      <c r="G4" s="267" t="s">
        <v>225</v>
      </c>
      <c r="H4" s="277" t="s">
        <v>74</v>
      </c>
      <c r="I4" s="277" t="s">
        <v>78</v>
      </c>
      <c r="J4" s="277" t="s">
        <v>14</v>
      </c>
      <c r="K4" s="277" t="s">
        <v>43</v>
      </c>
      <c r="L4" s="277" t="s">
        <v>15</v>
      </c>
    </row>
    <row r="5" spans="1:13" ht="37.5" customHeight="1" x14ac:dyDescent="0.25">
      <c r="A5" s="277"/>
      <c r="B5" s="277"/>
      <c r="C5" s="277"/>
      <c r="D5" s="23" t="s">
        <v>121</v>
      </c>
      <c r="E5" s="23" t="s">
        <v>120</v>
      </c>
      <c r="F5" s="277"/>
      <c r="G5" s="269"/>
      <c r="H5" s="277"/>
      <c r="I5" s="277"/>
      <c r="J5" s="277"/>
      <c r="K5" s="277"/>
      <c r="L5" s="277"/>
    </row>
    <row r="6" spans="1:13" s="71" customFormat="1" ht="36" customHeight="1" x14ac:dyDescent="0.3">
      <c r="A6" s="153">
        <f>SUM(B6:L6)-A10</f>
        <v>66</v>
      </c>
      <c r="B6" s="92">
        <v>1</v>
      </c>
      <c r="C6" s="92">
        <v>2</v>
      </c>
      <c r="D6" s="92">
        <v>4</v>
      </c>
      <c r="E6" s="92">
        <v>2</v>
      </c>
      <c r="F6" s="92">
        <v>4</v>
      </c>
      <c r="G6" s="92">
        <v>3</v>
      </c>
      <c r="H6" s="92">
        <v>13</v>
      </c>
      <c r="I6" s="92">
        <v>2</v>
      </c>
      <c r="J6" s="92">
        <v>20</v>
      </c>
      <c r="K6" s="92">
        <v>14</v>
      </c>
      <c r="L6" s="92">
        <v>17</v>
      </c>
      <c r="M6" s="82"/>
    </row>
    <row r="7" spans="1:13" ht="18.75" customHeight="1" x14ac:dyDescent="0.3">
      <c r="A7" s="315" t="str">
        <f>IF(A6=B6+C6+D6+E6+F6+G6+H6+I6+J6+K6+L6-A10,"ПРАВИЛЬНО"," НЕПРАВИЛЬНО")</f>
        <v>ПРАВИЛЬНО</v>
      </c>
      <c r="B7" s="316"/>
      <c r="C7" s="317" t="s">
        <v>16</v>
      </c>
      <c r="D7" s="317"/>
      <c r="E7" s="317"/>
      <c r="F7" s="317"/>
      <c r="G7" s="317"/>
      <c r="H7" s="317"/>
      <c r="I7" s="317"/>
      <c r="J7" s="317"/>
      <c r="K7" s="317"/>
      <c r="L7" s="318"/>
    </row>
    <row r="8" spans="1:13" ht="36" customHeight="1" x14ac:dyDescent="0.25">
      <c r="A8" s="93">
        <f>SUM(B8:L8)</f>
        <v>100</v>
      </c>
      <c r="B8" s="93">
        <f>100/A6*(B6-B10)</f>
        <v>1.5151515151515151</v>
      </c>
      <c r="C8" s="93">
        <f>100/A6*(C6-C10)</f>
        <v>3.0303030303030303</v>
      </c>
      <c r="D8" s="93">
        <f>100/A6*(D6-D10)</f>
        <v>6.0606060606060606</v>
      </c>
      <c r="E8" s="93">
        <f>100/A6*(E6-E10)</f>
        <v>3.0303030303030303</v>
      </c>
      <c r="F8" s="93">
        <f>100/A6*(F6-F10)</f>
        <v>3.0303030303030303</v>
      </c>
      <c r="G8" s="93">
        <f>100/A6*(G6-G10)</f>
        <v>4.545454545454545</v>
      </c>
      <c r="H8" s="93">
        <f>100/A6*(H6-H10)</f>
        <v>16.666666666666668</v>
      </c>
      <c r="I8" s="93">
        <f>100/A6*(I6-I10)</f>
        <v>3.0303030303030303</v>
      </c>
      <c r="J8" s="93">
        <f>100/A6*(J6-J10)</f>
        <v>22.727272727272727</v>
      </c>
      <c r="K8" s="93">
        <f>100/A6*(K6-K10)</f>
        <v>12.121212121212121</v>
      </c>
      <c r="L8" s="93">
        <f>100/A6*(L6-L10)</f>
        <v>24.242424242424242</v>
      </c>
      <c r="M8" s="197"/>
    </row>
    <row r="9" spans="1:13" ht="19.5" customHeight="1" x14ac:dyDescent="0.3">
      <c r="A9" s="306" t="s">
        <v>195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</row>
    <row r="10" spans="1:13" s="55" customFormat="1" ht="36" customHeight="1" x14ac:dyDescent="0.25">
      <c r="A10" s="89">
        <f>SUM(B10:L10)</f>
        <v>16</v>
      </c>
      <c r="B10" s="17">
        <v>0</v>
      </c>
      <c r="C10" s="17">
        <v>0</v>
      </c>
      <c r="D10" s="17">
        <v>0</v>
      </c>
      <c r="E10" s="17">
        <v>0</v>
      </c>
      <c r="F10" s="17">
        <v>2</v>
      </c>
      <c r="G10" s="17">
        <v>0</v>
      </c>
      <c r="H10" s="17">
        <v>2</v>
      </c>
      <c r="I10" s="17">
        <v>0</v>
      </c>
      <c r="J10" s="17">
        <v>5</v>
      </c>
      <c r="K10" s="17">
        <v>6</v>
      </c>
      <c r="L10" s="17">
        <v>1</v>
      </c>
    </row>
    <row r="11" spans="1:13" ht="19.5" customHeight="1" x14ac:dyDescent="0.25">
      <c r="A11" s="305" t="s">
        <v>189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</row>
    <row r="12" spans="1:13" s="72" customFormat="1" ht="36" customHeight="1" x14ac:dyDescent="0.3">
      <c r="A12" s="31">
        <f>SUM(B12:L12)</f>
        <v>9</v>
      </c>
      <c r="B12" s="126">
        <v>0</v>
      </c>
      <c r="C12" s="126">
        <v>0</v>
      </c>
      <c r="D12" s="126">
        <v>0</v>
      </c>
      <c r="E12" s="126">
        <v>0</v>
      </c>
      <c r="F12" s="126">
        <v>1</v>
      </c>
      <c r="G12" s="126">
        <v>0</v>
      </c>
      <c r="H12" s="126">
        <v>2</v>
      </c>
      <c r="I12" s="126">
        <v>0</v>
      </c>
      <c r="J12" s="126">
        <v>5</v>
      </c>
      <c r="K12" s="126">
        <v>1</v>
      </c>
      <c r="L12" s="126">
        <v>0</v>
      </c>
    </row>
    <row r="13" spans="1:13" s="72" customFormat="1" ht="18.75" x14ac:dyDescent="0.3"/>
    <row r="14" spans="1:13" s="72" customFormat="1" ht="18.75" x14ac:dyDescent="0.3"/>
    <row r="15" spans="1:13" s="72" customFormat="1" ht="18.75" x14ac:dyDescent="0.3"/>
    <row r="16" spans="1:13" s="72" customFormat="1" ht="18.75" x14ac:dyDescent="0.3"/>
    <row r="17" s="72" customFormat="1" ht="18.75" x14ac:dyDescent="0.3"/>
    <row r="18" s="72" customFormat="1" ht="18.75" x14ac:dyDescent="0.3"/>
    <row r="19" s="72" customFormat="1" ht="18.75" x14ac:dyDescent="0.3"/>
    <row r="20" s="72" customFormat="1" ht="18.75" x14ac:dyDescent="0.3"/>
    <row r="21" s="72" customFormat="1" ht="18.75" x14ac:dyDescent="0.3"/>
    <row r="22" s="72" customFormat="1" ht="18.75" x14ac:dyDescent="0.3"/>
    <row r="23" s="72" customFormat="1" ht="18.75" x14ac:dyDescent="0.3"/>
    <row r="24" s="72" customFormat="1" ht="18.75" x14ac:dyDescent="0.3"/>
    <row r="25" s="72" customFormat="1" ht="18.75" x14ac:dyDescent="0.3"/>
    <row r="26" s="72" customFormat="1" ht="18.75" x14ac:dyDescent="0.3"/>
    <row r="27" s="72" customFormat="1" ht="18.75" x14ac:dyDescent="0.3"/>
    <row r="28" s="72" customFormat="1" ht="18.75" x14ac:dyDescent="0.3"/>
    <row r="29" s="72" customFormat="1" ht="18.75" x14ac:dyDescent="0.3"/>
    <row r="30" s="72" customFormat="1" ht="18.75" x14ac:dyDescent="0.3"/>
    <row r="31" s="72" customFormat="1" ht="18.75" x14ac:dyDescent="0.3"/>
    <row r="32" s="72" customFormat="1" ht="18.75" x14ac:dyDescent="0.3"/>
    <row r="33" s="72" customFormat="1" ht="18.75" x14ac:dyDescent="0.3"/>
    <row r="34" s="72" customFormat="1" ht="18.75" x14ac:dyDescent="0.3"/>
    <row r="35" s="72" customFormat="1" ht="18.75" x14ac:dyDescent="0.3"/>
    <row r="36" s="72" customFormat="1" ht="18.75" x14ac:dyDescent="0.3"/>
    <row r="37" s="72" customFormat="1" ht="18.75" x14ac:dyDescent="0.3"/>
    <row r="38" s="72" customFormat="1" ht="18.75" x14ac:dyDescent="0.3"/>
    <row r="39" s="72" customFormat="1" ht="18.75" x14ac:dyDescent="0.3"/>
    <row r="40" s="72" customFormat="1" ht="18.75" x14ac:dyDescent="0.3"/>
    <row r="41" s="72" customFormat="1" ht="18.75" x14ac:dyDescent="0.3"/>
    <row r="42" s="72" customFormat="1" ht="18.75" x14ac:dyDescent="0.3"/>
    <row r="43" s="72" customFormat="1" ht="18.75" x14ac:dyDescent="0.3"/>
    <row r="44" s="72" customFormat="1" ht="18.75" x14ac:dyDescent="0.3"/>
    <row r="45" s="72" customFormat="1" ht="18.75" x14ac:dyDescent="0.3"/>
    <row r="46" s="72" customFormat="1" ht="18.75" x14ac:dyDescent="0.3"/>
    <row r="47" s="72" customFormat="1" ht="18.75" x14ac:dyDescent="0.3"/>
    <row r="48" s="72" customFormat="1" ht="18.75" x14ac:dyDescent="0.3"/>
    <row r="49" s="72" customFormat="1" ht="18.75" x14ac:dyDescent="0.3"/>
    <row r="50" s="72" customFormat="1" ht="18.75" x14ac:dyDescent="0.3"/>
    <row r="51" s="72" customFormat="1" ht="18.75" x14ac:dyDescent="0.3"/>
    <row r="52" s="72" customFormat="1" ht="18.75" x14ac:dyDescent="0.3"/>
    <row r="53" s="72" customFormat="1" ht="18.75" x14ac:dyDescent="0.3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</sheetData>
  <sheetProtection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B7FFFF"/>
  </sheetPr>
  <dimension ref="A1:D39"/>
  <sheetViews>
    <sheetView view="pageBreakPreview" zoomScale="70" zoomScaleSheetLayoutView="70" workbookViewId="0">
      <selection activeCell="A4" sqref="A4"/>
    </sheetView>
  </sheetViews>
  <sheetFormatPr defaultRowHeight="15" x14ac:dyDescent="0.25"/>
  <cols>
    <col min="1" max="1" width="60.7109375" customWidth="1"/>
    <col min="2" max="2" width="17.140625" customWidth="1"/>
    <col min="3" max="3" width="48.140625" customWidth="1"/>
    <col min="5" max="5" width="28.140625" customWidth="1"/>
  </cols>
  <sheetData>
    <row r="1" spans="1:4" ht="18.75" x14ac:dyDescent="0.3">
      <c r="A1" s="266" t="s">
        <v>42</v>
      </c>
      <c r="B1" s="266"/>
      <c r="C1" s="266"/>
    </row>
    <row r="2" spans="1:4" ht="18.75" customHeight="1" x14ac:dyDescent="0.25">
      <c r="A2" s="23" t="s">
        <v>1</v>
      </c>
      <c r="B2" s="23" t="s">
        <v>2</v>
      </c>
      <c r="C2" s="23" t="s">
        <v>44</v>
      </c>
    </row>
    <row r="3" spans="1:4" ht="18.75" customHeight="1" x14ac:dyDescent="0.25">
      <c r="A3" s="24" t="s">
        <v>182</v>
      </c>
      <c r="B3" s="89">
        <v>42</v>
      </c>
      <c r="C3" s="84">
        <f>SUM(B6:B14)</f>
        <v>42</v>
      </c>
      <c r="D3" s="95">
        <f>SUM(B6:B14)-B4</f>
        <v>35</v>
      </c>
    </row>
    <row r="4" spans="1:4" ht="55.5" customHeight="1" x14ac:dyDescent="0.25">
      <c r="A4" s="86" t="s">
        <v>197</v>
      </c>
      <c r="B4" s="52">
        <v>7</v>
      </c>
      <c r="C4" s="83"/>
      <c r="D4" s="95"/>
    </row>
    <row r="5" spans="1:4" ht="18.75" x14ac:dyDescent="0.25">
      <c r="A5" s="129" t="s">
        <v>0</v>
      </c>
      <c r="B5" s="77"/>
      <c r="C5" s="78"/>
    </row>
    <row r="6" spans="1:4" ht="18.75" x14ac:dyDescent="0.25">
      <c r="A6" s="25" t="s">
        <v>187</v>
      </c>
      <c r="B6" s="17">
        <v>20</v>
      </c>
      <c r="C6" s="27">
        <f>100/B3*B6</f>
        <v>47.61904761904762</v>
      </c>
    </row>
    <row r="7" spans="1:4" ht="18.75" customHeight="1" x14ac:dyDescent="0.25">
      <c r="A7" s="25" t="s">
        <v>19</v>
      </c>
      <c r="B7" s="17">
        <v>0</v>
      </c>
      <c r="C7" s="27">
        <f>100/B3*B7</f>
        <v>0</v>
      </c>
    </row>
    <row r="8" spans="1:4" ht="18.75" customHeight="1" x14ac:dyDescent="0.25">
      <c r="A8" s="25" t="s">
        <v>186</v>
      </c>
      <c r="B8" s="17">
        <v>0</v>
      </c>
      <c r="C8" s="27">
        <f>100/B3*B8</f>
        <v>0</v>
      </c>
    </row>
    <row r="9" spans="1:4" ht="18.75" customHeight="1" x14ac:dyDescent="0.25">
      <c r="A9" s="25" t="s">
        <v>20</v>
      </c>
      <c r="B9" s="17">
        <v>13</v>
      </c>
      <c r="C9" s="27">
        <f>100/B3*B9</f>
        <v>30.952380952380953</v>
      </c>
    </row>
    <row r="10" spans="1:4" ht="18.75" customHeight="1" x14ac:dyDescent="0.25">
      <c r="A10" s="25" t="s">
        <v>21</v>
      </c>
      <c r="B10" s="17">
        <v>2</v>
      </c>
      <c r="C10" s="27">
        <f>100/B3*B10</f>
        <v>4.7619047619047619</v>
      </c>
    </row>
    <row r="11" spans="1:4" ht="18.75" customHeight="1" x14ac:dyDescent="0.25">
      <c r="A11" s="25" t="s">
        <v>22</v>
      </c>
      <c r="B11" s="17">
        <v>4</v>
      </c>
      <c r="C11" s="27">
        <f>100/B3*B11</f>
        <v>9.5238095238095237</v>
      </c>
    </row>
    <row r="12" spans="1:4" ht="18.75" customHeight="1" x14ac:dyDescent="0.25">
      <c r="A12" s="25" t="s">
        <v>23</v>
      </c>
      <c r="B12" s="17">
        <v>0</v>
      </c>
      <c r="C12" s="27">
        <f>100/B3*B12</f>
        <v>0</v>
      </c>
    </row>
    <row r="13" spans="1:4" ht="18.75" customHeight="1" x14ac:dyDescent="0.25">
      <c r="A13" s="25" t="s">
        <v>24</v>
      </c>
      <c r="B13" s="17">
        <v>0</v>
      </c>
      <c r="C13" s="27">
        <f>100/B3*B13</f>
        <v>0</v>
      </c>
    </row>
    <row r="14" spans="1:4" ht="18.75" customHeight="1" x14ac:dyDescent="0.25">
      <c r="A14" s="26" t="s">
        <v>258</v>
      </c>
      <c r="B14" s="17">
        <v>3</v>
      </c>
      <c r="C14" s="27">
        <f>100/B3*B14</f>
        <v>7.1428571428571423</v>
      </c>
    </row>
    <row r="15" spans="1:4" ht="18.75" x14ac:dyDescent="0.25">
      <c r="A15" s="129" t="s">
        <v>25</v>
      </c>
      <c r="B15" s="79">
        <f>SUM(B16,B18,B19,B20)</f>
        <v>35</v>
      </c>
      <c r="C15" s="80" t="str">
        <f>IF(B15=D3,"ПРАВИЛЬНО","НЕПРАВИЛЬНО")</f>
        <v>ПРАВИЛЬНО</v>
      </c>
    </row>
    <row r="16" spans="1:4" ht="18.75" customHeight="1" x14ac:dyDescent="0.25">
      <c r="A16" s="25" t="s">
        <v>244</v>
      </c>
      <c r="B16" s="32">
        <v>26</v>
      </c>
      <c r="C16" s="27">
        <f>100/D3*B16</f>
        <v>74.285714285714292</v>
      </c>
    </row>
    <row r="17" spans="1:3" ht="56.25" customHeight="1" x14ac:dyDescent="0.25">
      <c r="A17" s="29" t="s">
        <v>194</v>
      </c>
      <c r="B17" s="17">
        <v>0</v>
      </c>
      <c r="C17" s="27">
        <f>100/D3*B17</f>
        <v>0</v>
      </c>
    </row>
    <row r="18" spans="1:3" ht="18.75" customHeight="1" x14ac:dyDescent="0.25">
      <c r="A18" s="25" t="s">
        <v>26</v>
      </c>
      <c r="B18" s="17">
        <v>3</v>
      </c>
      <c r="C18" s="27">
        <f>100/D3*B18</f>
        <v>8.5714285714285712</v>
      </c>
    </row>
    <row r="19" spans="1:3" ht="18.75" customHeight="1" x14ac:dyDescent="0.25">
      <c r="A19" s="25" t="s">
        <v>27</v>
      </c>
      <c r="B19" s="17">
        <v>6</v>
      </c>
      <c r="C19" s="27">
        <f>100/D3*B19</f>
        <v>17.142857142857142</v>
      </c>
    </row>
    <row r="20" spans="1:3" ht="18.75" customHeight="1" x14ac:dyDescent="0.25">
      <c r="A20" s="25" t="s">
        <v>28</v>
      </c>
      <c r="B20" s="17">
        <v>0</v>
      </c>
      <c r="C20" s="27">
        <f>100/D3*B20</f>
        <v>0</v>
      </c>
    </row>
    <row r="21" spans="1:3" ht="18.75" x14ac:dyDescent="0.25">
      <c r="A21" s="129" t="s">
        <v>29</v>
      </c>
      <c r="B21" s="79">
        <f>SUM(B22:B25)</f>
        <v>42</v>
      </c>
      <c r="C21" s="80" t="str">
        <f>IF(B21=B3,"ПРАВИЛЬНО","НЕПРАВИЛЬНО")</f>
        <v>ПРАВИЛЬНО</v>
      </c>
    </row>
    <row r="22" spans="1:3" ht="18.75" customHeight="1" x14ac:dyDescent="0.25">
      <c r="A22" s="28" t="s">
        <v>30</v>
      </c>
      <c r="B22" s="32">
        <v>0</v>
      </c>
      <c r="C22" s="27">
        <f>100/B3*B22</f>
        <v>0</v>
      </c>
    </row>
    <row r="23" spans="1:3" ht="18.75" x14ac:dyDescent="0.25">
      <c r="A23" s="25" t="s">
        <v>31</v>
      </c>
      <c r="B23" s="17">
        <v>10</v>
      </c>
      <c r="C23" s="27">
        <f>100/B3*B23</f>
        <v>23.80952380952381</v>
      </c>
    </row>
    <row r="24" spans="1:3" ht="18.75" x14ac:dyDescent="0.25">
      <c r="A24" s="25" t="s">
        <v>32</v>
      </c>
      <c r="B24" s="17">
        <v>8</v>
      </c>
      <c r="C24" s="27">
        <f>100/B3*B24</f>
        <v>19.047619047619047</v>
      </c>
    </row>
    <row r="25" spans="1:3" ht="18.75" customHeight="1" x14ac:dyDescent="0.25">
      <c r="A25" s="25" t="s">
        <v>33</v>
      </c>
      <c r="B25" s="17">
        <v>24</v>
      </c>
      <c r="C25" s="27">
        <f>100/B3*B25</f>
        <v>57.142857142857139</v>
      </c>
    </row>
    <row r="26" spans="1:3" ht="18.75" x14ac:dyDescent="0.25">
      <c r="A26" s="129" t="s">
        <v>122</v>
      </c>
      <c r="B26" s="79">
        <f>SUM(B27:B30)</f>
        <v>35</v>
      </c>
      <c r="C26" s="80" t="str">
        <f>IF(B26=D3,"ПРАВИЛЬНО","НЕПРАВИЛЬНО")</f>
        <v>ПРАВИЛЬНО</v>
      </c>
    </row>
    <row r="27" spans="1:3" ht="18.75" customHeight="1" x14ac:dyDescent="0.25">
      <c r="A27" s="30" t="s">
        <v>40</v>
      </c>
      <c r="B27" s="17">
        <v>6</v>
      </c>
      <c r="C27" s="27">
        <f>100/D3*B27</f>
        <v>17.142857142857142</v>
      </c>
    </row>
    <row r="28" spans="1:3" ht="18.75" customHeight="1" x14ac:dyDescent="0.25">
      <c r="A28" s="30" t="s">
        <v>34</v>
      </c>
      <c r="B28" s="17">
        <v>10</v>
      </c>
      <c r="C28" s="27">
        <f>100/D3*B28</f>
        <v>28.571428571428573</v>
      </c>
    </row>
    <row r="29" spans="1:3" ht="18.75" customHeight="1" x14ac:dyDescent="0.25">
      <c r="A29" s="30" t="s">
        <v>35</v>
      </c>
      <c r="B29" s="17">
        <v>7</v>
      </c>
      <c r="C29" s="27">
        <f>100/D3*B29</f>
        <v>20</v>
      </c>
    </row>
    <row r="30" spans="1:3" ht="18.75" customHeight="1" x14ac:dyDescent="0.25">
      <c r="A30" s="30" t="s">
        <v>36</v>
      </c>
      <c r="B30" s="17">
        <v>12</v>
      </c>
      <c r="C30" s="27">
        <f>100/D3*B30</f>
        <v>34.285714285714285</v>
      </c>
    </row>
    <row r="31" spans="1:3" ht="18.75" x14ac:dyDescent="0.25">
      <c r="A31" s="81" t="s">
        <v>123</v>
      </c>
      <c r="B31" s="79">
        <f>SUM(B32:B35)</f>
        <v>35</v>
      </c>
      <c r="C31" s="80" t="str">
        <f>IF(B31=D3,"ПРАВИЛЬНО","НЕПРАВИЛЬНО")</f>
        <v>ПРАВИЛЬНО</v>
      </c>
    </row>
    <row r="32" spans="1:3" ht="18.75" customHeight="1" x14ac:dyDescent="0.25">
      <c r="A32" s="25" t="s">
        <v>40</v>
      </c>
      <c r="B32" s="17">
        <v>11</v>
      </c>
      <c r="C32" s="27">
        <f>100/D3*B32</f>
        <v>31.428571428571431</v>
      </c>
    </row>
    <row r="33" spans="1:3" ht="18.75" customHeight="1" x14ac:dyDescent="0.25">
      <c r="A33" s="25" t="s">
        <v>34</v>
      </c>
      <c r="B33" s="17">
        <v>10</v>
      </c>
      <c r="C33" s="27">
        <f>100/D3*B33</f>
        <v>28.571428571428573</v>
      </c>
    </row>
    <row r="34" spans="1:3" ht="18.75" customHeight="1" x14ac:dyDescent="0.25">
      <c r="A34" s="25" t="s">
        <v>35</v>
      </c>
      <c r="B34" s="17">
        <v>11</v>
      </c>
      <c r="C34" s="27">
        <f>100/D3*B34</f>
        <v>31.428571428571431</v>
      </c>
    </row>
    <row r="35" spans="1:3" ht="18.75" customHeight="1" x14ac:dyDescent="0.25">
      <c r="A35" s="25" t="s">
        <v>36</v>
      </c>
      <c r="B35" s="17">
        <v>3</v>
      </c>
      <c r="C35" s="27">
        <f>100/D3*B35</f>
        <v>8.5714285714285712</v>
      </c>
    </row>
    <row r="36" spans="1:3" ht="18.75" x14ac:dyDescent="0.25">
      <c r="A36" s="129" t="s">
        <v>37</v>
      </c>
      <c r="B36" s="79">
        <f>SUM(B37:B38)</f>
        <v>35</v>
      </c>
      <c r="C36" s="80" t="str">
        <f>IF(B36=D3,"ПРАВИЛЬНО","НЕПРАВИЛЬНО")</f>
        <v>ПРАВИЛЬНО</v>
      </c>
    </row>
    <row r="37" spans="1:3" ht="18.75" customHeight="1" x14ac:dyDescent="0.25">
      <c r="A37" s="25" t="s">
        <v>38</v>
      </c>
      <c r="B37" s="17">
        <v>27</v>
      </c>
      <c r="C37" s="27">
        <f>100/D3*B37</f>
        <v>77.142857142857139</v>
      </c>
    </row>
    <row r="38" spans="1:3" ht="18.75" customHeight="1" x14ac:dyDescent="0.25">
      <c r="A38" s="25" t="s">
        <v>39</v>
      </c>
      <c r="B38" s="17">
        <v>8</v>
      </c>
      <c r="C38" s="27">
        <f>100/D3*B38</f>
        <v>22.857142857142858</v>
      </c>
    </row>
    <row r="39" spans="1:3" ht="18.75" x14ac:dyDescent="0.3">
      <c r="A39" s="18"/>
      <c r="B39" s="21"/>
      <c r="C39" s="22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A7FFFF"/>
  </sheetPr>
  <dimension ref="A1:F24"/>
  <sheetViews>
    <sheetView view="pageBreakPreview" zoomScale="80" zoomScaleSheetLayoutView="80" workbookViewId="0">
      <selection activeCell="F5" sqref="F5"/>
    </sheetView>
  </sheetViews>
  <sheetFormatPr defaultRowHeight="15" x14ac:dyDescent="0.25"/>
  <cols>
    <col min="1" max="1" width="35.7109375" customWidth="1"/>
    <col min="2" max="2" width="16.42578125" style="3" customWidth="1"/>
    <col min="3" max="3" width="35" customWidth="1"/>
    <col min="4" max="4" width="29.140625" customWidth="1"/>
    <col min="5" max="5" width="16.140625" style="3" customWidth="1"/>
    <col min="6" max="6" width="35.85546875" customWidth="1"/>
  </cols>
  <sheetData>
    <row r="1" spans="1:6" ht="23.25" customHeight="1" x14ac:dyDescent="0.3">
      <c r="A1" s="319" t="s">
        <v>124</v>
      </c>
      <c r="B1" s="319"/>
      <c r="C1" s="319"/>
      <c r="D1" s="319"/>
      <c r="E1" s="319"/>
      <c r="F1" s="319"/>
    </row>
    <row r="2" spans="1:6" ht="102" customHeight="1" x14ac:dyDescent="0.25">
      <c r="A2" s="23" t="s">
        <v>125</v>
      </c>
      <c r="B2" s="23" t="s">
        <v>126</v>
      </c>
      <c r="C2" s="23" t="s">
        <v>256</v>
      </c>
      <c r="D2" s="23" t="s">
        <v>125</v>
      </c>
      <c r="E2" s="23" t="s">
        <v>126</v>
      </c>
      <c r="F2" s="23" t="s">
        <v>257</v>
      </c>
    </row>
    <row r="3" spans="1:6" ht="37.5" x14ac:dyDescent="0.25">
      <c r="A3" s="69" t="s">
        <v>127</v>
      </c>
      <c r="B3" s="31">
        <f>B4+B5+B6+B7+B8+B9+B10+B11+B12+B13+B14+B15+B16+B17+B18+B19+B20+B21+B22+B23+B24</f>
        <v>5</v>
      </c>
      <c r="C3" s="89"/>
      <c r="D3" s="69" t="s">
        <v>128</v>
      </c>
      <c r="E3" s="31">
        <f>E4+E5+E6+E7+E8+E9+E10+E11+E12+E13+E14+E15+E16+E17</f>
        <v>6</v>
      </c>
      <c r="F3" s="89"/>
    </row>
    <row r="4" spans="1:6" ht="37.5" x14ac:dyDescent="0.3">
      <c r="A4" s="231" t="s">
        <v>355</v>
      </c>
      <c r="B4" s="232">
        <v>1</v>
      </c>
      <c r="C4" s="61" t="s">
        <v>356</v>
      </c>
      <c r="D4" s="234" t="s">
        <v>357</v>
      </c>
      <c r="E4" s="61">
        <v>2</v>
      </c>
      <c r="F4" s="61" t="s">
        <v>358</v>
      </c>
    </row>
    <row r="5" spans="1:6" ht="40.5" customHeight="1" x14ac:dyDescent="0.25">
      <c r="A5" s="233" t="s">
        <v>359</v>
      </c>
      <c r="B5" s="232">
        <v>1</v>
      </c>
      <c r="C5" s="61" t="s">
        <v>360</v>
      </c>
      <c r="D5" s="233" t="s">
        <v>831</v>
      </c>
      <c r="E5" s="61">
        <v>4</v>
      </c>
      <c r="F5" s="235" t="s">
        <v>832</v>
      </c>
    </row>
    <row r="6" spans="1:6" ht="56.25" x14ac:dyDescent="0.25">
      <c r="A6" s="233" t="s">
        <v>361</v>
      </c>
      <c r="B6" s="232">
        <v>1</v>
      </c>
      <c r="C6" s="61" t="s">
        <v>362</v>
      </c>
      <c r="D6" s="233"/>
      <c r="E6" s="232"/>
      <c r="F6" s="61"/>
    </row>
    <row r="7" spans="1:6" ht="112.5" x14ac:dyDescent="0.25">
      <c r="A7" s="233" t="s">
        <v>363</v>
      </c>
      <c r="B7" s="232">
        <v>1</v>
      </c>
      <c r="C7" s="61" t="s">
        <v>364</v>
      </c>
      <c r="D7" s="233"/>
      <c r="E7" s="232"/>
      <c r="F7" s="61"/>
    </row>
    <row r="8" spans="1:6" ht="75" x14ac:dyDescent="0.25">
      <c r="A8" s="233" t="s">
        <v>365</v>
      </c>
      <c r="B8" s="232">
        <v>1</v>
      </c>
      <c r="C8" s="61" t="s">
        <v>366</v>
      </c>
      <c r="D8" s="233"/>
      <c r="E8" s="232"/>
      <c r="F8" s="61"/>
    </row>
    <row r="9" spans="1:6" ht="18.75" x14ac:dyDescent="0.25">
      <c r="A9" s="70"/>
      <c r="B9" s="17"/>
      <c r="C9" s="217"/>
      <c r="D9" s="70"/>
      <c r="E9" s="17"/>
      <c r="F9" s="61"/>
    </row>
    <row r="10" spans="1:6" ht="18.75" x14ac:dyDescent="0.25">
      <c r="A10" s="70"/>
      <c r="B10" s="17"/>
      <c r="C10" s="61"/>
      <c r="D10" s="70"/>
      <c r="E10" s="17"/>
      <c r="F10" s="61"/>
    </row>
    <row r="11" spans="1:6" ht="18.75" x14ac:dyDescent="0.25">
      <c r="A11" s="70"/>
      <c r="B11" s="17"/>
      <c r="C11" s="61"/>
      <c r="D11" s="70"/>
      <c r="E11" s="17"/>
      <c r="F11" s="61"/>
    </row>
    <row r="12" spans="1:6" ht="18.75" x14ac:dyDescent="0.25">
      <c r="A12" s="70"/>
      <c r="B12" s="17"/>
      <c r="C12" s="61"/>
      <c r="D12" s="70"/>
      <c r="E12" s="17"/>
      <c r="F12" s="61"/>
    </row>
    <row r="13" spans="1:6" ht="18.75" x14ac:dyDescent="0.25">
      <c r="A13" s="70"/>
      <c r="B13" s="17"/>
      <c r="C13" s="61"/>
      <c r="D13" s="70"/>
      <c r="E13" s="17"/>
      <c r="F13" s="61"/>
    </row>
    <row r="14" spans="1:6" ht="18.75" x14ac:dyDescent="0.25">
      <c r="A14" s="70"/>
      <c r="B14" s="17"/>
      <c r="C14" s="61"/>
      <c r="D14" s="70"/>
      <c r="E14" s="17"/>
      <c r="F14" s="61"/>
    </row>
    <row r="15" spans="1:6" ht="18.75" x14ac:dyDescent="0.25">
      <c r="A15" s="70"/>
      <c r="B15" s="17"/>
      <c r="C15" s="61"/>
      <c r="D15" s="70"/>
      <c r="E15" s="17"/>
      <c r="F15" s="61"/>
    </row>
    <row r="16" spans="1:6" ht="18.75" x14ac:dyDescent="0.25">
      <c r="A16" s="70"/>
      <c r="B16" s="17"/>
      <c r="C16" s="61"/>
      <c r="D16" s="70"/>
      <c r="E16" s="17"/>
      <c r="F16" s="61"/>
    </row>
    <row r="17" spans="1:6" ht="18.75" x14ac:dyDescent="0.25">
      <c r="A17" s="70"/>
      <c r="B17" s="17"/>
      <c r="C17" s="61"/>
      <c r="D17" s="70"/>
      <c r="E17" s="17"/>
      <c r="F17" s="61"/>
    </row>
    <row r="18" spans="1:6" ht="42" customHeight="1" x14ac:dyDescent="0.25">
      <c r="A18" s="320" t="s">
        <v>271</v>
      </c>
      <c r="B18" s="321"/>
      <c r="C18" s="321"/>
      <c r="D18" s="321"/>
      <c r="E18" s="321"/>
      <c r="F18" s="322"/>
    </row>
    <row r="19" spans="1:6" ht="37.5" customHeight="1" x14ac:dyDescent="0.25">
      <c r="A19" s="323" t="s">
        <v>268</v>
      </c>
      <c r="B19" s="324"/>
      <c r="C19" s="325"/>
      <c r="D19" s="201" t="s">
        <v>269</v>
      </c>
      <c r="E19" s="329" t="s">
        <v>270</v>
      </c>
      <c r="F19" s="330"/>
    </row>
    <row r="20" spans="1:6" ht="18.75" x14ac:dyDescent="0.25">
      <c r="A20" s="326"/>
      <c r="B20" s="327"/>
      <c r="C20" s="328"/>
      <c r="D20" s="70"/>
      <c r="E20" s="331"/>
      <c r="F20" s="332"/>
    </row>
    <row r="21" spans="1:6" ht="18.75" x14ac:dyDescent="0.25">
      <c r="A21" s="326"/>
      <c r="B21" s="327"/>
      <c r="C21" s="328"/>
      <c r="D21" s="70"/>
      <c r="E21" s="331"/>
      <c r="F21" s="332"/>
    </row>
    <row r="22" spans="1:6" ht="18.75" x14ac:dyDescent="0.25">
      <c r="A22" s="326"/>
      <c r="B22" s="327"/>
      <c r="C22" s="328"/>
      <c r="D22" s="70"/>
      <c r="E22" s="331"/>
      <c r="F22" s="332"/>
    </row>
    <row r="23" spans="1:6" ht="18.75" x14ac:dyDescent="0.25">
      <c r="A23" s="326"/>
      <c r="B23" s="327"/>
      <c r="C23" s="328"/>
      <c r="D23" s="70"/>
      <c r="E23" s="331"/>
      <c r="F23" s="332"/>
    </row>
    <row r="24" spans="1:6" ht="18.75" x14ac:dyDescent="0.25">
      <c r="A24" s="326"/>
      <c r="B24" s="327"/>
      <c r="C24" s="328"/>
      <c r="D24" s="70"/>
      <c r="E24" s="331"/>
      <c r="F24" s="332"/>
    </row>
  </sheetData>
  <sheetProtection sort="0" autoFilter="0" pivotTables="0"/>
  <mergeCells count="14">
    <mergeCell ref="A22:C22"/>
    <mergeCell ref="A23:C23"/>
    <mergeCell ref="A24:C24"/>
    <mergeCell ref="E19:F19"/>
    <mergeCell ref="E20:F20"/>
    <mergeCell ref="E21:F21"/>
    <mergeCell ref="E22:F22"/>
    <mergeCell ref="E23:F23"/>
    <mergeCell ref="E24:F24"/>
    <mergeCell ref="A1:F1"/>
    <mergeCell ref="A18:F18"/>
    <mergeCell ref="A19:C19"/>
    <mergeCell ref="A20:C20"/>
    <mergeCell ref="A21:C21"/>
  </mergeCells>
  <hyperlinks>
    <hyperlink ref="F5" r:id="rId1" display="https://www.nstu.ru/campus/my_territory" xr:uid="{00000000-0004-0000-1200-000000000000}"/>
  </hyperlinks>
  <pageMargins left="0.7" right="0.7" top="0.75" bottom="0.75" header="0.3" footer="0.3"/>
  <pageSetup paperSize="9" scale="7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F12"/>
  <sheetViews>
    <sheetView view="pageBreakPreview" topLeftCell="A9" zoomScale="60" zoomScaleNormal="60" workbookViewId="0">
      <selection activeCell="F3" sqref="F3:F12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205</v>
      </c>
      <c r="B1" s="1"/>
      <c r="C1" s="1"/>
      <c r="D1" s="1"/>
    </row>
    <row r="2" spans="1:6" ht="19.5" thickBot="1" x14ac:dyDescent="0.35">
      <c r="A2" s="2" t="s">
        <v>223</v>
      </c>
    </row>
    <row r="3" spans="1:6" ht="37.5" customHeight="1" x14ac:dyDescent="0.3">
      <c r="A3" s="168">
        <v>1</v>
      </c>
      <c r="B3" s="159" t="s">
        <v>233</v>
      </c>
      <c r="C3" s="160"/>
      <c r="D3" s="160"/>
      <c r="E3" s="161"/>
      <c r="F3" s="162" t="s">
        <v>369</v>
      </c>
    </row>
    <row r="4" spans="1:6" ht="32.25" customHeight="1" x14ac:dyDescent="0.3">
      <c r="A4" s="169">
        <v>2</v>
      </c>
      <c r="B4" s="106" t="s">
        <v>206</v>
      </c>
      <c r="C4" s="102"/>
      <c r="D4" s="102"/>
      <c r="E4" s="103"/>
      <c r="F4" s="163" t="s">
        <v>370</v>
      </c>
    </row>
    <row r="5" spans="1:6" ht="88.5" customHeight="1" x14ac:dyDescent="0.3">
      <c r="A5" s="170">
        <v>4</v>
      </c>
      <c r="B5" s="107" t="s">
        <v>231</v>
      </c>
      <c r="C5" s="100"/>
      <c r="D5" s="104"/>
      <c r="E5" s="101"/>
      <c r="F5" s="164" t="s">
        <v>371</v>
      </c>
    </row>
    <row r="6" spans="1:6" ht="37.5" customHeight="1" x14ac:dyDescent="0.3">
      <c r="A6" s="170">
        <v>5</v>
      </c>
      <c r="B6" s="105" t="s">
        <v>234</v>
      </c>
      <c r="C6" s="100"/>
      <c r="D6" s="100"/>
      <c r="E6" s="101"/>
      <c r="F6" s="136" t="s">
        <v>372</v>
      </c>
    </row>
    <row r="7" spans="1:6" ht="106.5" customHeight="1" x14ac:dyDescent="0.3">
      <c r="A7" s="170">
        <v>6</v>
      </c>
      <c r="B7" s="107" t="s">
        <v>232</v>
      </c>
      <c r="C7" s="100"/>
      <c r="D7" s="100"/>
      <c r="E7" s="101"/>
      <c r="F7" s="136" t="s">
        <v>373</v>
      </c>
    </row>
    <row r="8" spans="1:6" ht="140.25" customHeight="1" x14ac:dyDescent="0.3">
      <c r="A8" s="170">
        <v>7</v>
      </c>
      <c r="B8" s="107" t="s">
        <v>227</v>
      </c>
      <c r="C8" s="100"/>
      <c r="D8" s="100"/>
      <c r="E8" s="101"/>
      <c r="F8" s="136" t="s">
        <v>374</v>
      </c>
    </row>
    <row r="9" spans="1:6" ht="167.25" customHeight="1" x14ac:dyDescent="0.3">
      <c r="A9" s="170">
        <v>8</v>
      </c>
      <c r="B9" s="107" t="s">
        <v>228</v>
      </c>
      <c r="C9" s="100"/>
      <c r="D9" s="100"/>
      <c r="E9" s="101"/>
      <c r="F9" s="136" t="s">
        <v>375</v>
      </c>
    </row>
    <row r="10" spans="1:6" ht="114.75" customHeight="1" x14ac:dyDescent="0.3">
      <c r="A10" s="170">
        <v>9</v>
      </c>
      <c r="B10" s="107" t="s">
        <v>226</v>
      </c>
      <c r="C10" s="100"/>
      <c r="D10" s="100"/>
      <c r="E10" s="101"/>
      <c r="F10" s="136" t="s">
        <v>376</v>
      </c>
    </row>
    <row r="11" spans="1:6" ht="88.5" customHeight="1" x14ac:dyDescent="0.3">
      <c r="A11" s="170">
        <v>10</v>
      </c>
      <c r="B11" s="107" t="s">
        <v>230</v>
      </c>
      <c r="C11" s="100"/>
      <c r="D11" s="100"/>
      <c r="E11" s="101"/>
      <c r="F11" s="136" t="s">
        <v>377</v>
      </c>
    </row>
    <row r="12" spans="1:6" ht="135" customHeight="1" thickBot="1" x14ac:dyDescent="0.35">
      <c r="A12" s="171">
        <v>11</v>
      </c>
      <c r="B12" s="165" t="s">
        <v>229</v>
      </c>
      <c r="C12" s="166"/>
      <c r="D12" s="166"/>
      <c r="E12" s="167"/>
      <c r="F12" s="136" t="s">
        <v>378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66FFFF"/>
  </sheetPr>
  <dimension ref="A1:B20"/>
  <sheetViews>
    <sheetView view="pageBreakPreview" zoomScale="80" zoomScaleSheetLayoutView="80" workbookViewId="0">
      <selection activeCell="B16" sqref="B16"/>
    </sheetView>
  </sheetViews>
  <sheetFormatPr defaultRowHeight="15" x14ac:dyDescent="0.25"/>
  <cols>
    <col min="1" max="1" width="27.140625" customWidth="1"/>
    <col min="2" max="2" width="67.42578125" customWidth="1"/>
  </cols>
  <sheetData>
    <row r="1" spans="1:2" ht="18.75" x14ac:dyDescent="0.25">
      <c r="A1" s="256" t="s">
        <v>45</v>
      </c>
      <c r="B1" s="256"/>
    </row>
    <row r="2" spans="1:2" ht="18.75" customHeight="1" x14ac:dyDescent="0.25">
      <c r="A2" s="277" t="s">
        <v>46</v>
      </c>
      <c r="B2" s="200" t="s">
        <v>47</v>
      </c>
    </row>
    <row r="3" spans="1:2" ht="57.75" customHeight="1" x14ac:dyDescent="0.25">
      <c r="A3" s="277"/>
      <c r="B3" s="151" t="s">
        <v>48</v>
      </c>
    </row>
    <row r="4" spans="1:2" ht="18.75" x14ac:dyDescent="0.25">
      <c r="A4" s="26" t="s">
        <v>72</v>
      </c>
      <c r="B4" s="17"/>
    </row>
    <row r="5" spans="1:2" ht="18.75" x14ac:dyDescent="0.25">
      <c r="A5" s="29" t="s">
        <v>76</v>
      </c>
      <c r="B5" s="20"/>
    </row>
    <row r="6" spans="1:2" ht="18.75" x14ac:dyDescent="0.25">
      <c r="A6" s="48" t="s">
        <v>183</v>
      </c>
      <c r="B6" s="74"/>
    </row>
    <row r="7" spans="1:2" ht="18.75" x14ac:dyDescent="0.25">
      <c r="A7" s="48" t="s">
        <v>73</v>
      </c>
      <c r="B7" s="74"/>
    </row>
    <row r="8" spans="1:2" ht="18.75" x14ac:dyDescent="0.25">
      <c r="A8" s="29" t="s">
        <v>190</v>
      </c>
      <c r="B8" s="20">
        <v>1</v>
      </c>
    </row>
    <row r="9" spans="1:2" ht="18.75" x14ac:dyDescent="0.25">
      <c r="A9" s="48" t="s">
        <v>77</v>
      </c>
      <c r="B9" s="19">
        <v>1</v>
      </c>
    </row>
    <row r="10" spans="1:2" ht="18.75" x14ac:dyDescent="0.25">
      <c r="A10" s="48" t="s">
        <v>75</v>
      </c>
      <c r="B10" s="74"/>
    </row>
    <row r="11" spans="1:2" ht="18.75" x14ac:dyDescent="0.25">
      <c r="A11" s="48" t="s">
        <v>79</v>
      </c>
      <c r="B11" s="74"/>
    </row>
    <row r="12" spans="1:2" ht="18.75" x14ac:dyDescent="0.25">
      <c r="A12" s="48" t="s">
        <v>80</v>
      </c>
      <c r="B12" s="74"/>
    </row>
    <row r="13" spans="1:2" ht="18.75" x14ac:dyDescent="0.25">
      <c r="A13" s="48" t="s">
        <v>184</v>
      </c>
      <c r="B13" s="74"/>
    </row>
    <row r="14" spans="1:2" ht="37.5" x14ac:dyDescent="0.25">
      <c r="A14" s="29" t="s">
        <v>185</v>
      </c>
      <c r="B14" s="74"/>
    </row>
    <row r="15" spans="1:2" ht="18.75" x14ac:dyDescent="0.25">
      <c r="A15" s="60" t="s">
        <v>74</v>
      </c>
      <c r="B15" s="19"/>
    </row>
    <row r="16" spans="1:2" ht="18.75" x14ac:dyDescent="0.25">
      <c r="A16" s="48" t="s">
        <v>78</v>
      </c>
      <c r="B16" s="74">
        <v>2</v>
      </c>
    </row>
    <row r="17" spans="1:2" ht="18.75" x14ac:dyDescent="0.25">
      <c r="A17" s="48" t="s">
        <v>225</v>
      </c>
      <c r="B17" s="74"/>
    </row>
    <row r="18" spans="1:2" ht="18.75" x14ac:dyDescent="0.25">
      <c r="A18" s="48" t="s">
        <v>261</v>
      </c>
      <c r="B18" s="74"/>
    </row>
    <row r="19" spans="1:2" ht="18.75" x14ac:dyDescent="0.25">
      <c r="A19" s="109" t="s">
        <v>81</v>
      </c>
      <c r="B19" s="75">
        <f>B18+B17+B16+B15+B14+B13+B12+B11+B10+B9+B8+B7++B6+B5+B4</f>
        <v>4</v>
      </c>
    </row>
    <row r="20" spans="1:2" ht="18.75" x14ac:dyDescent="0.3">
      <c r="A20" s="18"/>
      <c r="B20" s="18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B7FFFF"/>
  </sheetPr>
  <dimension ref="A1:K6"/>
  <sheetViews>
    <sheetView view="pageBreakPreview" zoomScale="87" zoomScaleSheetLayoutView="87" workbookViewId="0">
      <selection activeCell="M5" sqref="M5"/>
    </sheetView>
  </sheetViews>
  <sheetFormatPr defaultRowHeight="15" x14ac:dyDescent="0.25"/>
  <cols>
    <col min="2" max="2" width="26.5703125" customWidth="1"/>
    <col min="5" max="5" width="18.85546875" customWidth="1"/>
    <col min="8" max="8" width="18.85546875" customWidth="1"/>
    <col min="11" max="11" width="18.5703125" customWidth="1"/>
  </cols>
  <sheetData>
    <row r="1" spans="1:11" ht="21" customHeight="1" x14ac:dyDescent="0.3">
      <c r="A1" s="202" t="s">
        <v>276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48" customHeight="1" x14ac:dyDescent="0.3">
      <c r="A2" s="339"/>
      <c r="B2" s="339"/>
      <c r="C2" s="340" t="s">
        <v>272</v>
      </c>
      <c r="D2" s="340"/>
      <c r="E2" s="340"/>
      <c r="F2" s="333" t="s">
        <v>269</v>
      </c>
      <c r="G2" s="334"/>
      <c r="H2" s="335"/>
      <c r="I2" s="333" t="s">
        <v>278</v>
      </c>
      <c r="J2" s="334"/>
      <c r="K2" s="335"/>
    </row>
    <row r="3" spans="1:11" ht="47.25" customHeight="1" x14ac:dyDescent="0.3">
      <c r="A3" s="337" t="s">
        <v>273</v>
      </c>
      <c r="B3" s="337"/>
      <c r="C3" s="336" t="s">
        <v>353</v>
      </c>
      <c r="D3" s="336"/>
      <c r="E3" s="336"/>
      <c r="F3" s="336">
        <v>24</v>
      </c>
      <c r="G3" s="336"/>
      <c r="H3" s="336"/>
      <c r="I3" s="336" t="s">
        <v>342</v>
      </c>
      <c r="J3" s="336"/>
      <c r="K3" s="336"/>
    </row>
    <row r="4" spans="1:11" ht="44.25" customHeight="1" x14ac:dyDescent="0.3">
      <c r="A4" s="337" t="s">
        <v>274</v>
      </c>
      <c r="B4" s="337"/>
      <c r="C4" s="336"/>
      <c r="D4" s="336"/>
      <c r="E4" s="336"/>
      <c r="F4" s="336"/>
      <c r="G4" s="336"/>
      <c r="H4" s="336"/>
      <c r="I4" s="336"/>
      <c r="J4" s="336"/>
      <c r="K4" s="336"/>
    </row>
    <row r="5" spans="1:11" ht="50.25" customHeight="1" x14ac:dyDescent="0.3">
      <c r="A5" s="337" t="s">
        <v>275</v>
      </c>
      <c r="B5" s="337"/>
      <c r="C5" s="341" t="s">
        <v>354</v>
      </c>
      <c r="D5" s="341"/>
      <c r="E5" s="341"/>
      <c r="F5" s="336">
        <v>75</v>
      </c>
      <c r="G5" s="336"/>
      <c r="H5" s="336"/>
      <c r="I5" s="336" t="s">
        <v>342</v>
      </c>
      <c r="J5" s="336"/>
      <c r="K5" s="336"/>
    </row>
    <row r="6" spans="1:11" ht="51" customHeight="1" x14ac:dyDescent="0.3">
      <c r="A6" s="338" t="s">
        <v>277</v>
      </c>
      <c r="B6" s="338"/>
      <c r="C6" s="336"/>
      <c r="D6" s="336"/>
      <c r="E6" s="336"/>
      <c r="F6" s="336"/>
      <c r="G6" s="336"/>
      <c r="H6" s="336"/>
      <c r="I6" s="336"/>
      <c r="J6" s="336"/>
      <c r="K6" s="336"/>
    </row>
  </sheetData>
  <mergeCells count="20">
    <mergeCell ref="C2:E2"/>
    <mergeCell ref="C3:E3"/>
    <mergeCell ref="C4:E4"/>
    <mergeCell ref="C5:E5"/>
    <mergeCell ref="C6:E6"/>
    <mergeCell ref="A3:B3"/>
    <mergeCell ref="A4:B4"/>
    <mergeCell ref="A5:B5"/>
    <mergeCell ref="A6:B6"/>
    <mergeCell ref="A2:B2"/>
    <mergeCell ref="F6:H6"/>
    <mergeCell ref="I3:K3"/>
    <mergeCell ref="I4:K4"/>
    <mergeCell ref="I5:K5"/>
    <mergeCell ref="I6:K6"/>
    <mergeCell ref="F2:H2"/>
    <mergeCell ref="I2:K2"/>
    <mergeCell ref="F3:H3"/>
    <mergeCell ref="F4:H4"/>
    <mergeCell ref="F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7FFFF"/>
  </sheetPr>
  <dimension ref="A1:AF33"/>
  <sheetViews>
    <sheetView view="pageBreakPreview" zoomScale="80" zoomScaleSheetLayoutView="80" workbookViewId="0">
      <selection activeCell="D14" sqref="D14:D15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266" t="s">
        <v>82</v>
      </c>
      <c r="B1" s="266"/>
      <c r="C1" s="266"/>
      <c r="D1" s="266"/>
      <c r="E1" s="266"/>
      <c r="F1" s="266"/>
      <c r="G1" s="266"/>
      <c r="H1" s="266"/>
    </row>
    <row r="2" spans="1:9" s="2" customFormat="1" ht="18.75" x14ac:dyDescent="0.3">
      <c r="A2" s="34" t="s">
        <v>68</v>
      </c>
      <c r="B2" s="34"/>
      <c r="C2" s="34"/>
      <c r="D2" s="34"/>
      <c r="E2" s="34"/>
      <c r="F2" s="34"/>
      <c r="G2" s="34"/>
      <c r="H2" s="34"/>
    </row>
    <row r="3" spans="1:9" s="1" customFormat="1" ht="21" customHeight="1" x14ac:dyDescent="0.3">
      <c r="A3" s="267" t="s">
        <v>56</v>
      </c>
      <c r="B3" s="270" t="s">
        <v>71</v>
      </c>
      <c r="C3" s="273" t="s">
        <v>176</v>
      </c>
      <c r="D3" s="274"/>
      <c r="E3" s="273" t="s">
        <v>192</v>
      </c>
      <c r="F3" s="274"/>
      <c r="G3" s="277" t="s">
        <v>0</v>
      </c>
      <c r="H3" s="277"/>
    </row>
    <row r="4" spans="1:9" s="1" customFormat="1" ht="54" customHeight="1" x14ac:dyDescent="0.3">
      <c r="A4" s="268"/>
      <c r="B4" s="271"/>
      <c r="C4" s="275"/>
      <c r="D4" s="276"/>
      <c r="E4" s="275"/>
      <c r="F4" s="272"/>
      <c r="G4" s="277" t="s">
        <v>177</v>
      </c>
      <c r="H4" s="277" t="s">
        <v>193</v>
      </c>
    </row>
    <row r="5" spans="1:9" s="1" customFormat="1" ht="18.75" hidden="1" customHeight="1" x14ac:dyDescent="0.3">
      <c r="A5" s="268"/>
      <c r="B5" s="271"/>
      <c r="C5" s="35"/>
      <c r="D5" s="35"/>
      <c r="E5" s="35"/>
      <c r="F5" s="36"/>
      <c r="G5" s="277"/>
      <c r="H5" s="277"/>
    </row>
    <row r="6" spans="1:9" s="1" customFormat="1" ht="21.75" customHeight="1" x14ac:dyDescent="0.3">
      <c r="A6" s="269"/>
      <c r="B6" s="272"/>
      <c r="C6" s="23" t="s">
        <v>53</v>
      </c>
      <c r="D6" s="23" t="s">
        <v>83</v>
      </c>
      <c r="E6" s="23" t="s">
        <v>53</v>
      </c>
      <c r="F6" s="129" t="s">
        <v>83</v>
      </c>
      <c r="G6" s="277"/>
      <c r="H6" s="277"/>
    </row>
    <row r="7" spans="1:9" s="1" customFormat="1" ht="39" customHeight="1" x14ac:dyDescent="0.3">
      <c r="A7" s="37">
        <v>1</v>
      </c>
      <c r="B7" s="38" t="s">
        <v>54</v>
      </c>
      <c r="C7" s="152">
        <v>13</v>
      </c>
      <c r="D7" s="152">
        <v>13</v>
      </c>
      <c r="E7" s="152">
        <v>332</v>
      </c>
      <c r="F7" s="152">
        <v>378</v>
      </c>
      <c r="G7" s="152">
        <v>0</v>
      </c>
      <c r="H7" s="152">
        <v>0</v>
      </c>
    </row>
    <row r="8" spans="1:9" s="1" customFormat="1" ht="39" customHeight="1" x14ac:dyDescent="0.3">
      <c r="A8" s="37">
        <v>2</v>
      </c>
      <c r="B8" s="38" t="s">
        <v>55</v>
      </c>
      <c r="C8" s="152">
        <v>2</v>
      </c>
      <c r="D8" s="152">
        <v>2</v>
      </c>
      <c r="E8" s="152">
        <v>37</v>
      </c>
      <c r="F8" s="152">
        <v>31</v>
      </c>
      <c r="G8" s="152">
        <v>0</v>
      </c>
      <c r="H8" s="152">
        <v>0</v>
      </c>
    </row>
    <row r="9" spans="1:9" s="1" customFormat="1" ht="19.5" customHeight="1" x14ac:dyDescent="0.3">
      <c r="A9" s="283">
        <v>3</v>
      </c>
      <c r="B9" s="87" t="s">
        <v>63</v>
      </c>
      <c r="C9" s="285">
        <v>1</v>
      </c>
      <c r="D9" s="285">
        <v>1</v>
      </c>
      <c r="E9" s="287">
        <v>9</v>
      </c>
      <c r="F9" s="288"/>
      <c r="G9" s="285">
        <v>0</v>
      </c>
      <c r="H9" s="85">
        <v>0</v>
      </c>
    </row>
    <row r="10" spans="1:9" s="1" customFormat="1" ht="18.75" customHeight="1" x14ac:dyDescent="0.3">
      <c r="A10" s="284"/>
      <c r="B10" s="87" t="s">
        <v>85</v>
      </c>
      <c r="C10" s="286"/>
      <c r="D10" s="286"/>
      <c r="E10" s="152">
        <v>6</v>
      </c>
      <c r="F10" s="152">
        <v>9</v>
      </c>
      <c r="G10" s="286"/>
      <c r="H10" s="152">
        <v>0</v>
      </c>
    </row>
    <row r="11" spans="1:9" s="1" customFormat="1" ht="56.25" customHeight="1" x14ac:dyDescent="0.3">
      <c r="A11" s="37">
        <v>4</v>
      </c>
      <c r="B11" s="39" t="s">
        <v>64</v>
      </c>
      <c r="C11" s="152">
        <v>3</v>
      </c>
      <c r="D11" s="152">
        <v>3</v>
      </c>
      <c r="E11" s="152">
        <v>75</v>
      </c>
      <c r="F11" s="152">
        <v>52</v>
      </c>
      <c r="G11" s="152">
        <v>0</v>
      </c>
      <c r="H11" s="152">
        <v>0</v>
      </c>
    </row>
    <row r="12" spans="1:9" s="1" customFormat="1" ht="56.25" x14ac:dyDescent="0.3">
      <c r="A12" s="37">
        <v>5</v>
      </c>
      <c r="B12" s="38" t="s">
        <v>65</v>
      </c>
      <c r="C12" s="152">
        <v>2</v>
      </c>
      <c r="D12" s="152">
        <v>2</v>
      </c>
      <c r="E12" s="152">
        <v>77</v>
      </c>
      <c r="F12" s="152">
        <v>92</v>
      </c>
      <c r="G12" s="152">
        <v>0</v>
      </c>
      <c r="H12" s="152">
        <v>0</v>
      </c>
    </row>
    <row r="13" spans="1:9" s="1" customFormat="1" ht="39" customHeight="1" x14ac:dyDescent="0.3">
      <c r="A13" s="37">
        <v>6</v>
      </c>
      <c r="B13" s="39" t="s">
        <v>66</v>
      </c>
      <c r="C13" s="152">
        <v>0</v>
      </c>
      <c r="D13" s="152">
        <v>0</v>
      </c>
      <c r="E13" s="152">
        <v>0</v>
      </c>
      <c r="F13" s="152">
        <v>0</v>
      </c>
      <c r="G13" s="152">
        <v>0</v>
      </c>
      <c r="H13" s="152">
        <v>0</v>
      </c>
    </row>
    <row r="14" spans="1:9" s="2" customFormat="1" ht="39" customHeight="1" x14ac:dyDescent="0.3">
      <c r="A14" s="289" t="s">
        <v>84</v>
      </c>
      <c r="B14" s="290"/>
      <c r="C14" s="293">
        <f>C13+C12+C11+C9+C8+C7</f>
        <v>21</v>
      </c>
      <c r="D14" s="293">
        <f>D13+D12+D11+D9+D8+D7</f>
        <v>21</v>
      </c>
      <c r="E14" s="40">
        <f>E7+E8+E11+E12+E13</f>
        <v>521</v>
      </c>
      <c r="F14" s="40">
        <f>F7+F8+F11+F12+F13</f>
        <v>553</v>
      </c>
      <c r="G14" s="293">
        <f>G7+G8+G9+G11+G12+G13</f>
        <v>0</v>
      </c>
      <c r="H14" s="40"/>
      <c r="I14" s="94"/>
    </row>
    <row r="15" spans="1:9" ht="39" customHeight="1" x14ac:dyDescent="0.25">
      <c r="A15" s="291"/>
      <c r="B15" s="292"/>
      <c r="C15" s="294"/>
      <c r="D15" s="294"/>
      <c r="E15" s="41">
        <f>E10</f>
        <v>6</v>
      </c>
      <c r="F15" s="41">
        <f>F10</f>
        <v>9</v>
      </c>
      <c r="G15" s="294"/>
      <c r="H15" s="41"/>
    </row>
    <row r="16" spans="1:9" ht="18.75" x14ac:dyDescent="0.3">
      <c r="A16" s="278" t="s">
        <v>191</v>
      </c>
      <c r="B16" s="279"/>
      <c r="C16" s="280">
        <f>F14+E9</f>
        <v>562</v>
      </c>
      <c r="D16" s="281"/>
      <c r="E16" s="281"/>
      <c r="F16" s="281"/>
      <c r="G16" s="281"/>
      <c r="H16" s="282"/>
      <c r="I16" s="91">
        <f>F14+F15</f>
        <v>562</v>
      </c>
    </row>
    <row r="18" spans="9:32" ht="15" customHeight="1" x14ac:dyDescent="0.3">
      <c r="I18" s="6"/>
      <c r="J18" s="6"/>
      <c r="K18" s="6"/>
      <c r="L18" s="6"/>
      <c r="M18" s="6"/>
      <c r="N18" s="6"/>
      <c r="O18" s="6"/>
      <c r="P18" s="6"/>
      <c r="Q18" s="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9:32" ht="15" customHeight="1" x14ac:dyDescent="0.3">
      <c r="I19" s="6"/>
      <c r="J19" s="6"/>
      <c r="K19" s="6"/>
      <c r="L19" s="6"/>
      <c r="M19" s="6"/>
      <c r="N19" s="6"/>
      <c r="O19" s="6"/>
      <c r="P19" s="6"/>
      <c r="Q19" s="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9:32" ht="18.75" x14ac:dyDescent="0.3">
      <c r="I20" s="7"/>
      <c r="J20" s="8"/>
      <c r="K20" s="9"/>
      <c r="L20" s="8"/>
      <c r="M20" s="8"/>
      <c r="N20" s="8"/>
      <c r="O20" s="10"/>
      <c r="P20" s="8"/>
      <c r="Q20" s="8"/>
      <c r="R20" s="9"/>
      <c r="S20" s="8"/>
      <c r="T20" s="8"/>
      <c r="U20" s="11"/>
      <c r="V20" s="9"/>
      <c r="W20" s="12"/>
      <c r="X20" s="8"/>
      <c r="Y20" s="9"/>
      <c r="Z20" s="8"/>
      <c r="AA20" s="8"/>
      <c r="AB20" s="9"/>
      <c r="AC20" s="1"/>
      <c r="AD20" s="1"/>
      <c r="AE20" s="1"/>
      <c r="AF20" s="1"/>
    </row>
    <row r="21" spans="9:32" ht="18.75" x14ac:dyDescent="0.3">
      <c r="I21" s="7"/>
      <c r="J21" s="8"/>
      <c r="K21" s="9"/>
      <c r="L21" s="8"/>
      <c r="M21" s="8"/>
      <c r="N21" s="8"/>
      <c r="O21" s="10"/>
      <c r="P21" s="8"/>
      <c r="Q21" s="8"/>
      <c r="R21" s="9"/>
      <c r="S21" s="8"/>
      <c r="T21" s="8"/>
      <c r="U21" s="11"/>
      <c r="V21" s="9"/>
      <c r="W21" s="12"/>
      <c r="X21" s="8"/>
      <c r="Y21" s="9"/>
      <c r="Z21" s="8"/>
      <c r="AA21" s="8"/>
      <c r="AB21" s="9"/>
      <c r="AC21" s="1"/>
      <c r="AD21" s="1"/>
      <c r="AE21" s="1"/>
      <c r="AF21" s="1"/>
    </row>
    <row r="22" spans="9:32" ht="18.75" x14ac:dyDescent="0.3">
      <c r="I22" s="7"/>
      <c r="J22" s="8"/>
      <c r="K22" s="9"/>
      <c r="L22" s="8"/>
      <c r="M22" s="8"/>
      <c r="N22" s="8"/>
      <c r="O22" s="10"/>
      <c r="P22" s="8"/>
      <c r="Q22" s="8"/>
      <c r="R22" s="9"/>
      <c r="S22" s="8"/>
      <c r="T22" s="8"/>
      <c r="U22" s="11"/>
      <c r="V22" s="9"/>
      <c r="W22" s="12"/>
      <c r="X22" s="8"/>
      <c r="Y22" s="9"/>
      <c r="Z22" s="8"/>
      <c r="AA22" s="8"/>
      <c r="AB22" s="9"/>
      <c r="AC22" s="1"/>
      <c r="AD22" s="1"/>
      <c r="AE22" s="1"/>
      <c r="AF22" s="1"/>
    </row>
    <row r="23" spans="9:32" ht="18.75" x14ac:dyDescent="0.3">
      <c r="I23" s="7"/>
      <c r="J23" s="8"/>
      <c r="K23" s="9"/>
      <c r="L23" s="8"/>
      <c r="M23" s="8"/>
      <c r="N23" s="8"/>
      <c r="O23" s="10"/>
      <c r="P23" s="8"/>
      <c r="Q23" s="8"/>
      <c r="R23" s="9"/>
      <c r="S23" s="8"/>
      <c r="T23" s="8"/>
      <c r="U23" s="11"/>
      <c r="V23" s="9"/>
      <c r="W23" s="12"/>
      <c r="X23" s="8"/>
      <c r="Y23" s="9"/>
      <c r="Z23" s="8"/>
      <c r="AA23" s="8"/>
      <c r="AB23" s="9"/>
      <c r="AC23" s="1"/>
      <c r="AD23" s="1"/>
      <c r="AE23" s="1"/>
      <c r="AF23" s="1"/>
    </row>
    <row r="24" spans="9:32" ht="18.75" x14ac:dyDescent="0.3">
      <c r="I24" s="7"/>
      <c r="J24" s="8"/>
      <c r="K24" s="9"/>
      <c r="L24" s="8"/>
      <c r="M24" s="8"/>
      <c r="N24" s="8"/>
      <c r="O24" s="10"/>
      <c r="P24" s="8"/>
      <c r="Q24" s="8"/>
      <c r="R24" s="9"/>
      <c r="S24" s="8"/>
      <c r="T24" s="8"/>
      <c r="U24" s="8"/>
      <c r="V24" s="9"/>
      <c r="W24" s="12"/>
      <c r="X24" s="8"/>
      <c r="Y24" s="9"/>
      <c r="Z24" s="8"/>
      <c r="AA24" s="8"/>
      <c r="AB24" s="9"/>
      <c r="AC24" s="1"/>
      <c r="AD24" s="1"/>
      <c r="AE24" s="1"/>
      <c r="AF24" s="1"/>
    </row>
    <row r="25" spans="9:32" ht="18.75" customHeight="1" x14ac:dyDescent="0.3">
      <c r="I25" s="6"/>
      <c r="J25" s="8"/>
      <c r="K25" s="9"/>
      <c r="L25" s="8"/>
      <c r="M25" s="8"/>
      <c r="N25" s="9"/>
      <c r="O25" s="10"/>
      <c r="P25" s="8"/>
      <c r="Q25" s="8"/>
      <c r="R25" s="9"/>
      <c r="S25" s="9"/>
      <c r="T25" s="8"/>
      <c r="U25" s="9"/>
      <c r="V25" s="9"/>
      <c r="W25" s="12"/>
      <c r="X25" s="8"/>
      <c r="Y25" s="9"/>
      <c r="Z25" s="8"/>
      <c r="AA25" s="9"/>
      <c r="AB25" s="9"/>
      <c r="AC25" s="1"/>
      <c r="AD25" s="1"/>
      <c r="AE25" s="1"/>
      <c r="AF25" s="1"/>
    </row>
    <row r="26" spans="9:32" ht="18.75" x14ac:dyDescent="0.3">
      <c r="I26" s="7"/>
      <c r="J26" s="8"/>
      <c r="K26" s="9"/>
      <c r="L26" s="8"/>
      <c r="M26" s="8"/>
      <c r="N26" s="8"/>
      <c r="O26" s="10"/>
      <c r="P26" s="8"/>
      <c r="Q26" s="8"/>
      <c r="R26" s="9"/>
      <c r="S26" s="9"/>
      <c r="T26" s="8"/>
      <c r="U26" s="11"/>
      <c r="V26" s="9"/>
      <c r="W26" s="12"/>
      <c r="X26" s="8"/>
      <c r="Y26" s="9"/>
      <c r="Z26" s="8"/>
      <c r="AA26" s="8"/>
      <c r="AB26" s="9"/>
      <c r="AC26" s="1"/>
      <c r="AD26" s="1"/>
      <c r="AE26" s="1"/>
      <c r="AF26" s="1"/>
    </row>
    <row r="27" spans="9:32" ht="18.75" x14ac:dyDescent="0.3">
      <c r="I27" s="7"/>
      <c r="J27" s="8"/>
      <c r="K27" s="9"/>
      <c r="L27" s="8"/>
      <c r="M27" s="8"/>
      <c r="N27" s="8"/>
      <c r="O27" s="10"/>
      <c r="P27" s="8"/>
      <c r="Q27" s="8"/>
      <c r="R27" s="9"/>
      <c r="S27" s="8"/>
      <c r="T27" s="8"/>
      <c r="U27" s="11"/>
      <c r="V27" s="9"/>
      <c r="W27" s="12"/>
      <c r="X27" s="8"/>
      <c r="Y27" s="9"/>
      <c r="Z27" s="8"/>
      <c r="AA27" s="8"/>
      <c r="AB27" s="9"/>
      <c r="AC27" s="1"/>
      <c r="AD27" s="1"/>
      <c r="AE27" s="1"/>
      <c r="AF27" s="1"/>
    </row>
    <row r="28" spans="9:32" ht="18.75" x14ac:dyDescent="0.3">
      <c r="I28" s="7"/>
      <c r="J28" s="8"/>
      <c r="K28" s="9"/>
      <c r="L28" s="8"/>
      <c r="M28" s="8"/>
      <c r="N28" s="8"/>
      <c r="O28" s="10"/>
      <c r="P28" s="8"/>
      <c r="Q28" s="8"/>
      <c r="R28" s="9"/>
      <c r="S28" s="8"/>
      <c r="T28" s="8"/>
      <c r="U28" s="11"/>
      <c r="V28" s="9"/>
      <c r="W28" s="12"/>
      <c r="X28" s="8"/>
      <c r="Y28" s="9"/>
      <c r="Z28" s="8"/>
      <c r="AA28" s="8"/>
      <c r="AB28" s="9"/>
      <c r="AC28" s="1"/>
      <c r="AD28" s="1"/>
      <c r="AE28" s="1"/>
      <c r="AF28" s="1"/>
    </row>
    <row r="29" spans="9:32" ht="18.75" x14ac:dyDescent="0.3">
      <c r="I29" s="13"/>
      <c r="J29" s="8"/>
      <c r="K29" s="9"/>
      <c r="L29" s="8"/>
      <c r="M29" s="8"/>
      <c r="N29" s="8"/>
      <c r="O29" s="10"/>
      <c r="P29" s="8"/>
      <c r="Q29" s="8"/>
      <c r="R29" s="9"/>
      <c r="S29" s="8"/>
      <c r="T29" s="8"/>
      <c r="U29" s="11"/>
      <c r="V29" s="9"/>
      <c r="W29" s="12"/>
      <c r="X29" s="8"/>
      <c r="Y29" s="9"/>
      <c r="Z29" s="8"/>
      <c r="AA29" s="8"/>
      <c r="AB29" s="9"/>
      <c r="AC29" s="1"/>
      <c r="AD29" s="1"/>
      <c r="AE29" s="1"/>
      <c r="AF29" s="1"/>
    </row>
    <row r="30" spans="9:32" ht="18.75" x14ac:dyDescent="0.3">
      <c r="I30" s="13"/>
      <c r="J30" s="8"/>
      <c r="K30" s="9"/>
      <c r="L30" s="8"/>
      <c r="M30" s="8"/>
      <c r="N30" s="8"/>
      <c r="O30" s="10"/>
      <c r="P30" s="8"/>
      <c r="Q30" s="8"/>
      <c r="R30" s="9"/>
      <c r="S30" s="8"/>
      <c r="T30" s="8"/>
      <c r="U30" s="11"/>
      <c r="V30" s="9"/>
      <c r="W30" s="12"/>
      <c r="X30" s="8"/>
      <c r="Y30" s="9"/>
      <c r="Z30" s="8"/>
      <c r="AA30" s="8"/>
      <c r="AB30" s="9"/>
      <c r="AC30" s="1"/>
      <c r="AD30" s="1"/>
      <c r="AE30" s="1"/>
      <c r="AF30" s="1"/>
    </row>
    <row r="33" s="14" customFormat="1" ht="15" customHeight="1" x14ac:dyDescent="0.25"/>
  </sheetData>
  <sheetProtection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A1:D16"/>
  <sheetViews>
    <sheetView view="pageBreakPreview" zoomScale="90" zoomScaleSheetLayoutView="90" workbookViewId="0">
      <selection activeCell="B11" sqref="B11:B16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295" t="s">
        <v>69</v>
      </c>
      <c r="B1" s="295"/>
      <c r="C1" s="295"/>
      <c r="D1" s="2"/>
    </row>
    <row r="2" spans="1:4" ht="38.25" customHeight="1" x14ac:dyDescent="0.25">
      <c r="A2" s="129" t="s">
        <v>1</v>
      </c>
      <c r="B2" s="23" t="s">
        <v>2</v>
      </c>
      <c r="C2" s="23" t="s">
        <v>70</v>
      </c>
      <c r="D2" s="5"/>
    </row>
    <row r="3" spans="1:4" ht="18.75" x14ac:dyDescent="0.25">
      <c r="A3" s="96" t="s">
        <v>3</v>
      </c>
      <c r="B3" s="176">
        <f>SUM(B4:B8)</f>
        <v>504</v>
      </c>
      <c r="C3" s="177" t="s">
        <v>235</v>
      </c>
      <c r="D3" s="5"/>
    </row>
    <row r="4" spans="1:4" ht="18.75" customHeight="1" x14ac:dyDescent="0.25">
      <c r="A4" s="87" t="s">
        <v>4</v>
      </c>
      <c r="B4" s="178">
        <v>31</v>
      </c>
      <c r="C4" s="179" t="e">
        <f>B4/'Раздел 1.2'!C17:H17*100</f>
        <v>#DIV/0!</v>
      </c>
      <c r="D4" s="7"/>
    </row>
    <row r="5" spans="1:4" ht="18.75" customHeight="1" x14ac:dyDescent="0.25">
      <c r="A5" s="87" t="s">
        <v>5</v>
      </c>
      <c r="B5" s="178">
        <v>202</v>
      </c>
      <c r="C5" s="179" t="e">
        <f>B5/'Раздел 1.2'!C17:H17*100</f>
        <v>#DIV/0!</v>
      </c>
      <c r="D5" s="7"/>
    </row>
    <row r="6" spans="1:4" ht="18.75" customHeight="1" x14ac:dyDescent="0.25">
      <c r="A6" s="87" t="s">
        <v>6</v>
      </c>
      <c r="B6" s="178">
        <v>196</v>
      </c>
      <c r="C6" s="179" t="e">
        <f>B6/'Раздел 1.2'!C17:H17*100</f>
        <v>#DIV/0!</v>
      </c>
      <c r="D6" s="7"/>
    </row>
    <row r="7" spans="1:4" ht="18.75" customHeight="1" x14ac:dyDescent="0.25">
      <c r="A7" s="87" t="s">
        <v>67</v>
      </c>
      <c r="B7" s="178">
        <v>54</v>
      </c>
      <c r="C7" s="179" t="e">
        <f>B7/'Раздел 1.2'!C17:H17*100</f>
        <v>#DIV/0!</v>
      </c>
      <c r="D7" s="7"/>
    </row>
    <row r="8" spans="1:4" ht="18.75" customHeight="1" x14ac:dyDescent="0.25">
      <c r="A8" s="87" t="s">
        <v>263</v>
      </c>
      <c r="B8" s="178">
        <v>21</v>
      </c>
      <c r="C8" s="179" t="e">
        <f>B8/'Раздел 1.2'!C17:H17*100</f>
        <v>#DIV/0!</v>
      </c>
      <c r="D8" s="7"/>
    </row>
    <row r="9" spans="1:4" ht="18.75" customHeight="1" x14ac:dyDescent="0.25">
      <c r="A9" s="87" t="s">
        <v>264</v>
      </c>
      <c r="B9" s="178">
        <v>58</v>
      </c>
      <c r="C9" s="179" t="e">
        <f>B9/'Раздел 1.2'!C17:H17*100</f>
        <v>#DIV/0!</v>
      </c>
      <c r="D9" s="7"/>
    </row>
    <row r="10" spans="1:4" ht="18.75" x14ac:dyDescent="0.25">
      <c r="A10" s="96" t="s">
        <v>7</v>
      </c>
      <c r="B10" s="176">
        <f>SUM(B11:B16)</f>
        <v>562</v>
      </c>
      <c r="C10" s="177" t="s">
        <v>235</v>
      </c>
      <c r="D10" s="5"/>
    </row>
    <row r="11" spans="1:4" ht="18.75" customHeight="1" x14ac:dyDescent="0.25">
      <c r="A11" s="87" t="s">
        <v>8</v>
      </c>
      <c r="B11" s="178">
        <v>26</v>
      </c>
      <c r="C11" s="179" t="e">
        <f>B11/'Раздел 1.2'!C17:H17*100</f>
        <v>#DIV/0!</v>
      </c>
      <c r="D11" s="7"/>
    </row>
    <row r="12" spans="1:4" ht="18.75" customHeight="1" x14ac:dyDescent="0.25">
      <c r="A12" s="87" t="s">
        <v>9</v>
      </c>
      <c r="B12" s="178">
        <v>368</v>
      </c>
      <c r="C12" s="179" t="e">
        <f>B12/'Раздел 1.2'!C17:H17*100</f>
        <v>#DIV/0!</v>
      </c>
      <c r="D12" s="7"/>
    </row>
    <row r="13" spans="1:4" ht="18.75" customHeight="1" x14ac:dyDescent="0.25">
      <c r="A13" s="87" t="s">
        <v>266</v>
      </c>
      <c r="B13" s="178">
        <v>36</v>
      </c>
      <c r="C13" s="179" t="e">
        <f>B13/'Раздел 1.2'!C17:H17*100</f>
        <v>#DIV/0!</v>
      </c>
      <c r="D13" s="7"/>
    </row>
    <row r="14" spans="1:4" ht="18.75" customHeight="1" x14ac:dyDescent="0.25">
      <c r="A14" s="87" t="s">
        <v>267</v>
      </c>
      <c r="B14" s="178">
        <v>15</v>
      </c>
      <c r="C14" s="179" t="e">
        <f>B14/'Раздел 1.2'!C17:H17*100</f>
        <v>#DIV/0!</v>
      </c>
      <c r="D14" s="7"/>
    </row>
    <row r="15" spans="1:4" ht="18.75" customHeight="1" x14ac:dyDescent="0.25">
      <c r="A15" s="87" t="s">
        <v>10</v>
      </c>
      <c r="B15" s="178">
        <v>76</v>
      </c>
      <c r="C15" s="179" t="e">
        <f>B15/'Раздел 1.2'!C17:H17*100</f>
        <v>#DIV/0!</v>
      </c>
      <c r="D15" s="7"/>
    </row>
    <row r="16" spans="1:4" ht="18.75" x14ac:dyDescent="0.25">
      <c r="A16" s="87" t="s">
        <v>196</v>
      </c>
      <c r="B16" s="178">
        <v>41</v>
      </c>
      <c r="C16" s="179" t="e">
        <f>B16/'Раздел 1.2'!C17:H17*100</f>
        <v>#DIV/0!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7FFFF"/>
  </sheetPr>
  <dimension ref="A1:L179"/>
  <sheetViews>
    <sheetView view="pageBreakPreview" topLeftCell="A37" zoomScale="70" zoomScaleNormal="80" zoomScaleSheetLayoutView="70" workbookViewId="0">
      <selection activeCell="B36" sqref="B36:L36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16" customFormat="1" x14ac:dyDescent="0.3">
      <c r="A1" s="295" t="s">
        <v>92</v>
      </c>
      <c r="B1" s="295"/>
      <c r="C1" s="295"/>
      <c r="D1" s="295"/>
      <c r="E1" s="295"/>
      <c r="F1" s="295"/>
      <c r="G1" s="295"/>
      <c r="H1" s="295"/>
      <c r="I1" s="295"/>
      <c r="J1" s="295"/>
      <c r="K1" s="155"/>
      <c r="L1" s="155"/>
    </row>
    <row r="2" spans="1:12" s="3" customFormat="1" ht="37.5" customHeight="1" x14ac:dyDescent="0.25">
      <c r="A2" s="297" t="s">
        <v>56</v>
      </c>
      <c r="B2" s="277" t="s">
        <v>49</v>
      </c>
      <c r="C2" s="277" t="s">
        <v>50</v>
      </c>
      <c r="D2" s="277"/>
      <c r="E2" s="277" t="s">
        <v>51</v>
      </c>
      <c r="F2" s="277" t="s">
        <v>52</v>
      </c>
      <c r="G2" s="277" t="s">
        <v>57</v>
      </c>
      <c r="H2" s="277"/>
      <c r="I2" s="277"/>
      <c r="J2" s="277" t="s">
        <v>58</v>
      </c>
      <c r="K2" s="277" t="s">
        <v>210</v>
      </c>
      <c r="L2" s="277" t="s">
        <v>198</v>
      </c>
    </row>
    <row r="3" spans="1:12" s="3" customFormat="1" ht="57.75" customHeight="1" x14ac:dyDescent="0.25">
      <c r="A3" s="297"/>
      <c r="B3" s="277"/>
      <c r="C3" s="23" t="s">
        <v>53</v>
      </c>
      <c r="D3" s="23" t="s">
        <v>83</v>
      </c>
      <c r="E3" s="277"/>
      <c r="F3" s="277"/>
      <c r="G3" s="23" t="s">
        <v>59</v>
      </c>
      <c r="H3" s="23" t="s">
        <v>209</v>
      </c>
      <c r="I3" s="23" t="s">
        <v>60</v>
      </c>
      <c r="J3" s="277"/>
      <c r="K3" s="277"/>
      <c r="L3" s="277"/>
    </row>
    <row r="4" spans="1:12" s="3" customFormat="1" ht="75" customHeight="1" x14ac:dyDescent="0.25">
      <c r="A4" s="54" t="s">
        <v>61</v>
      </c>
      <c r="B4" s="89" t="s">
        <v>54</v>
      </c>
      <c r="C4" s="89">
        <f>SUM(C5,C12,C21)</f>
        <v>5</v>
      </c>
      <c r="D4" s="89">
        <f>SUM(D5,D12,D21)</f>
        <v>5</v>
      </c>
      <c r="E4" s="89"/>
      <c r="F4" s="89"/>
      <c r="G4" s="89">
        <f t="shared" ref="G4:L4" si="0">SUM(G5,G12,G21)</f>
        <v>39</v>
      </c>
      <c r="H4" s="89">
        <f t="shared" si="0"/>
        <v>0</v>
      </c>
      <c r="I4" s="89">
        <f t="shared" si="0"/>
        <v>2732</v>
      </c>
      <c r="J4" s="89">
        <f t="shared" si="0"/>
        <v>0</v>
      </c>
      <c r="K4" s="89">
        <f t="shared" si="0"/>
        <v>2</v>
      </c>
      <c r="L4" s="89">
        <f t="shared" si="0"/>
        <v>0</v>
      </c>
    </row>
    <row r="5" spans="1:12" s="3" customFormat="1" ht="21.6" customHeight="1" x14ac:dyDescent="0.25">
      <c r="A5" s="53"/>
      <c r="B5" s="112" t="s">
        <v>211</v>
      </c>
      <c r="C5" s="184">
        <f>SUM(C6:C11)</f>
        <v>0</v>
      </c>
      <c r="D5" s="184">
        <f>D6+D7+D8+D9+D10+D11</f>
        <v>0</v>
      </c>
      <c r="E5" s="180"/>
      <c r="F5" s="114"/>
      <c r="G5" s="184">
        <f t="shared" ref="G5:L5" si="1">SUM(G6:G11)</f>
        <v>0</v>
      </c>
      <c r="H5" s="184">
        <f t="shared" si="1"/>
        <v>0</v>
      </c>
      <c r="I5" s="113">
        <f t="shared" si="1"/>
        <v>0</v>
      </c>
      <c r="J5" s="114">
        <f t="shared" si="1"/>
        <v>0</v>
      </c>
      <c r="K5" s="114">
        <f t="shared" si="1"/>
        <v>0</v>
      </c>
      <c r="L5" s="114">
        <f t="shared" si="1"/>
        <v>0</v>
      </c>
    </row>
    <row r="6" spans="1:12" s="3" customFormat="1" x14ac:dyDescent="0.25">
      <c r="A6" s="53"/>
      <c r="B6" s="61"/>
      <c r="C6" s="52"/>
      <c r="D6" s="52"/>
      <c r="E6" s="50"/>
      <c r="F6" s="50"/>
      <c r="G6" s="17"/>
      <c r="H6" s="17"/>
      <c r="I6" s="17"/>
      <c r="J6" s="50"/>
      <c r="K6" s="50"/>
      <c r="L6" s="50"/>
    </row>
    <row r="7" spans="1:12" s="3" customFormat="1" x14ac:dyDescent="0.25">
      <c r="A7" s="53"/>
      <c r="B7" s="61"/>
      <c r="C7" s="52"/>
      <c r="D7" s="52"/>
      <c r="E7" s="50"/>
      <c r="F7" s="50"/>
      <c r="G7" s="17"/>
      <c r="H7" s="17"/>
      <c r="I7" s="17"/>
      <c r="J7" s="50"/>
      <c r="K7" s="50"/>
      <c r="L7" s="50"/>
    </row>
    <row r="8" spans="1:12" s="3" customFormat="1" x14ac:dyDescent="0.25">
      <c r="A8" s="53"/>
      <c r="B8" s="61"/>
      <c r="C8" s="52"/>
      <c r="D8" s="52"/>
      <c r="E8" s="50"/>
      <c r="F8" s="50"/>
      <c r="G8" s="17"/>
      <c r="H8" s="17"/>
      <c r="I8" s="17"/>
      <c r="J8" s="50"/>
      <c r="K8" s="50"/>
      <c r="L8" s="50"/>
    </row>
    <row r="9" spans="1:12" s="3" customFormat="1" x14ac:dyDescent="0.25">
      <c r="A9" s="53"/>
      <c r="B9" s="61"/>
      <c r="C9" s="52"/>
      <c r="D9" s="52"/>
      <c r="E9" s="50"/>
      <c r="F9" s="50"/>
      <c r="G9" s="17"/>
      <c r="H9" s="17"/>
      <c r="I9" s="17"/>
      <c r="J9" s="50"/>
      <c r="K9" s="50"/>
      <c r="L9" s="50"/>
    </row>
    <row r="10" spans="1:12" s="3" customFormat="1" x14ac:dyDescent="0.25">
      <c r="A10" s="53"/>
      <c r="B10" s="61"/>
      <c r="C10" s="52"/>
      <c r="D10" s="52"/>
      <c r="E10" s="50"/>
      <c r="F10" s="50"/>
      <c r="G10" s="17"/>
      <c r="H10" s="17"/>
      <c r="I10" s="17"/>
      <c r="J10" s="50"/>
      <c r="K10" s="50"/>
      <c r="L10" s="50"/>
    </row>
    <row r="11" spans="1:12" s="3" customFormat="1" x14ac:dyDescent="0.25">
      <c r="A11" s="53"/>
      <c r="B11" s="61"/>
      <c r="C11" s="52"/>
      <c r="D11" s="52"/>
      <c r="E11" s="50"/>
      <c r="F11" s="50"/>
      <c r="G11" s="17"/>
      <c r="H11" s="17"/>
      <c r="I11" s="17"/>
      <c r="J11" s="50"/>
      <c r="K11" s="50"/>
      <c r="L11" s="50"/>
    </row>
    <row r="12" spans="1:12" s="3" customFormat="1" x14ac:dyDescent="0.25">
      <c r="A12" s="53"/>
      <c r="B12" s="112" t="s">
        <v>212</v>
      </c>
      <c r="C12" s="184">
        <f>SUM(C13:C20)</f>
        <v>5</v>
      </c>
      <c r="D12" s="185">
        <f>SUM(D13:D20)</f>
        <v>5</v>
      </c>
      <c r="E12" s="180"/>
      <c r="F12" s="114"/>
      <c r="G12" s="184">
        <f t="shared" ref="G12:L12" si="2">SUM(G13:G20)</f>
        <v>39</v>
      </c>
      <c r="H12" s="184">
        <f t="shared" si="2"/>
        <v>0</v>
      </c>
      <c r="I12" s="184">
        <f t="shared" si="2"/>
        <v>2732</v>
      </c>
      <c r="J12" s="186">
        <f t="shared" si="2"/>
        <v>0</v>
      </c>
      <c r="K12" s="186">
        <f t="shared" si="2"/>
        <v>2</v>
      </c>
      <c r="L12" s="186">
        <f t="shared" si="2"/>
        <v>0</v>
      </c>
    </row>
    <row r="13" spans="1:12" s="3" customFormat="1" ht="75" x14ac:dyDescent="0.25">
      <c r="A13" s="53"/>
      <c r="B13" s="213" t="s">
        <v>379</v>
      </c>
      <c r="C13" s="52">
        <v>1</v>
      </c>
      <c r="D13" s="52">
        <v>1</v>
      </c>
      <c r="E13" s="214" t="s">
        <v>380</v>
      </c>
      <c r="F13" s="181" t="s">
        <v>381</v>
      </c>
      <c r="G13" s="17">
        <v>7</v>
      </c>
      <c r="H13" s="17"/>
      <c r="I13" s="17">
        <v>508</v>
      </c>
      <c r="J13" s="50"/>
      <c r="K13" s="50">
        <v>1</v>
      </c>
      <c r="L13" s="50">
        <v>0</v>
      </c>
    </row>
    <row r="14" spans="1:12" s="3" customFormat="1" ht="75" x14ac:dyDescent="0.25">
      <c r="A14" s="53"/>
      <c r="B14" s="213" t="s">
        <v>382</v>
      </c>
      <c r="C14" s="52">
        <v>1</v>
      </c>
      <c r="D14" s="52">
        <v>1</v>
      </c>
      <c r="E14" s="213" t="s">
        <v>383</v>
      </c>
      <c r="F14" s="50" t="s">
        <v>381</v>
      </c>
      <c r="G14" s="17">
        <v>4</v>
      </c>
      <c r="H14" s="17"/>
      <c r="I14" s="17">
        <v>614</v>
      </c>
      <c r="J14" s="50"/>
      <c r="K14" s="50">
        <v>1</v>
      </c>
      <c r="L14" s="50"/>
    </row>
    <row r="15" spans="1:12" s="3" customFormat="1" ht="56.25" x14ac:dyDescent="0.25">
      <c r="A15" s="53"/>
      <c r="B15" s="213" t="s">
        <v>384</v>
      </c>
      <c r="C15" s="52">
        <v>1</v>
      </c>
      <c r="D15" s="52">
        <v>1</v>
      </c>
      <c r="E15" s="213" t="s">
        <v>380</v>
      </c>
      <c r="F15" s="50" t="s">
        <v>385</v>
      </c>
      <c r="G15" s="17">
        <v>4</v>
      </c>
      <c r="H15" s="17"/>
      <c r="I15" s="17">
        <v>235</v>
      </c>
      <c r="J15" s="50"/>
      <c r="K15" s="50"/>
      <c r="L15" s="50"/>
    </row>
    <row r="16" spans="1:12" s="3" customFormat="1" ht="56.25" x14ac:dyDescent="0.25">
      <c r="A16" s="53"/>
      <c r="B16" s="213" t="s">
        <v>386</v>
      </c>
      <c r="C16" s="52">
        <v>1</v>
      </c>
      <c r="D16" s="52">
        <v>1</v>
      </c>
      <c r="E16" s="213" t="s">
        <v>380</v>
      </c>
      <c r="F16" s="50" t="s">
        <v>385</v>
      </c>
      <c r="G16" s="17">
        <v>12</v>
      </c>
      <c r="H16" s="17"/>
      <c r="I16" s="17">
        <v>786</v>
      </c>
      <c r="J16" s="50"/>
      <c r="K16" s="50"/>
      <c r="L16" s="50"/>
    </row>
    <row r="17" spans="1:12" s="3" customFormat="1" ht="56.25" x14ac:dyDescent="0.25">
      <c r="A17" s="53"/>
      <c r="B17" s="213" t="s">
        <v>387</v>
      </c>
      <c r="C17" s="52">
        <v>1</v>
      </c>
      <c r="D17" s="52">
        <v>1</v>
      </c>
      <c r="E17" s="213" t="s">
        <v>380</v>
      </c>
      <c r="F17" s="53" t="s">
        <v>388</v>
      </c>
      <c r="G17" s="17">
        <v>12</v>
      </c>
      <c r="H17" s="17"/>
      <c r="I17" s="17">
        <v>589</v>
      </c>
      <c r="J17" s="50"/>
      <c r="K17" s="50"/>
      <c r="L17" s="50"/>
    </row>
    <row r="18" spans="1:12" s="3" customFormat="1" x14ac:dyDescent="0.25">
      <c r="A18" s="53"/>
      <c r="B18" s="61"/>
      <c r="C18" s="52"/>
      <c r="D18" s="52"/>
      <c r="E18" s="50"/>
      <c r="F18" s="50"/>
      <c r="G18" s="17"/>
      <c r="H18" s="17"/>
      <c r="I18" s="17"/>
      <c r="J18" s="50"/>
      <c r="K18" s="50"/>
      <c r="L18" s="50"/>
    </row>
    <row r="19" spans="1:12" s="3" customFormat="1" x14ac:dyDescent="0.25">
      <c r="A19" s="53"/>
      <c r="B19" s="61"/>
      <c r="C19" s="52"/>
      <c r="D19" s="52"/>
      <c r="E19" s="50"/>
      <c r="F19" s="50"/>
      <c r="G19" s="17"/>
      <c r="H19" s="17"/>
      <c r="I19" s="17"/>
      <c r="J19" s="50"/>
      <c r="K19" s="50"/>
      <c r="L19" s="50"/>
    </row>
    <row r="20" spans="1:12" s="3" customFormat="1" x14ac:dyDescent="0.25">
      <c r="A20" s="53"/>
      <c r="B20" s="61"/>
      <c r="C20" s="52"/>
      <c r="D20" s="52"/>
      <c r="E20" s="50"/>
      <c r="F20" s="50"/>
      <c r="G20" s="17"/>
      <c r="H20" s="17"/>
      <c r="I20" s="17"/>
      <c r="J20" s="50"/>
      <c r="K20" s="50"/>
      <c r="L20" s="50"/>
    </row>
    <row r="21" spans="1:12" s="3" customFormat="1" x14ac:dyDescent="0.25">
      <c r="A21" s="53"/>
      <c r="B21" s="112" t="s">
        <v>213</v>
      </c>
      <c r="C21" s="184">
        <f>SUM(C22:C28)</f>
        <v>0</v>
      </c>
      <c r="D21" s="184">
        <f>SUM(D22:D28)</f>
        <v>0</v>
      </c>
      <c r="E21" s="180"/>
      <c r="F21" s="114"/>
      <c r="G21" s="184">
        <f t="shared" ref="G21:L21" si="3">SUM(G22:G28)</f>
        <v>0</v>
      </c>
      <c r="H21" s="184">
        <f t="shared" si="3"/>
        <v>0</v>
      </c>
      <c r="I21" s="184">
        <f t="shared" si="3"/>
        <v>0</v>
      </c>
      <c r="J21" s="186">
        <f t="shared" si="3"/>
        <v>0</v>
      </c>
      <c r="K21" s="186">
        <f t="shared" si="3"/>
        <v>0</v>
      </c>
      <c r="L21" s="186">
        <f t="shared" si="3"/>
        <v>0</v>
      </c>
    </row>
    <row r="22" spans="1:12" s="3" customFormat="1" x14ac:dyDescent="0.25">
      <c r="A22" s="53"/>
      <c r="B22" s="61"/>
      <c r="C22" s="17"/>
      <c r="D22" s="17"/>
      <c r="E22" s="181"/>
      <c r="F22" s="50"/>
      <c r="G22" s="17"/>
      <c r="H22" s="17"/>
      <c r="I22" s="17"/>
      <c r="J22" s="50"/>
      <c r="K22" s="50"/>
      <c r="L22" s="50"/>
    </row>
    <row r="23" spans="1:12" s="3" customFormat="1" x14ac:dyDescent="0.25">
      <c r="A23" s="53"/>
      <c r="B23" s="61"/>
      <c r="C23" s="17"/>
      <c r="D23" s="17"/>
      <c r="E23" s="181"/>
      <c r="F23" s="50"/>
      <c r="G23" s="17"/>
      <c r="H23" s="17"/>
      <c r="I23" s="17"/>
      <c r="J23" s="50"/>
      <c r="K23" s="50"/>
      <c r="L23" s="50"/>
    </row>
    <row r="24" spans="1:12" s="3" customFormat="1" x14ac:dyDescent="0.25">
      <c r="A24" s="53"/>
      <c r="B24" s="61"/>
      <c r="C24" s="17"/>
      <c r="D24" s="17"/>
      <c r="E24" s="181"/>
      <c r="F24" s="50"/>
      <c r="G24" s="17"/>
      <c r="H24" s="17"/>
      <c r="I24" s="17"/>
      <c r="J24" s="50"/>
      <c r="K24" s="50"/>
      <c r="L24" s="50"/>
    </row>
    <row r="25" spans="1:12" s="3" customFormat="1" x14ac:dyDescent="0.25">
      <c r="A25" s="53"/>
      <c r="B25" s="61"/>
      <c r="C25" s="17"/>
      <c r="D25" s="17"/>
      <c r="E25" s="181"/>
      <c r="F25" s="50"/>
      <c r="G25" s="17"/>
      <c r="H25" s="17"/>
      <c r="I25" s="17"/>
      <c r="J25" s="50"/>
      <c r="K25" s="50"/>
      <c r="L25" s="50"/>
    </row>
    <row r="26" spans="1:12" s="3" customFormat="1" x14ac:dyDescent="0.25">
      <c r="A26" s="53"/>
      <c r="B26" s="61"/>
      <c r="C26" s="52"/>
      <c r="D26" s="52"/>
      <c r="E26" s="50"/>
      <c r="F26" s="50"/>
      <c r="G26" s="17"/>
      <c r="H26" s="17"/>
      <c r="I26" s="17"/>
      <c r="J26" s="50"/>
      <c r="K26" s="50"/>
      <c r="L26" s="50"/>
    </row>
    <row r="27" spans="1:12" s="3" customFormat="1" x14ac:dyDescent="0.25">
      <c r="A27" s="53"/>
      <c r="B27" s="61"/>
      <c r="C27" s="52"/>
      <c r="D27" s="52"/>
      <c r="E27" s="50"/>
      <c r="F27" s="50"/>
      <c r="G27" s="17"/>
      <c r="H27" s="17"/>
      <c r="I27" s="17"/>
      <c r="J27" s="50"/>
      <c r="K27" s="50"/>
      <c r="L27" s="50"/>
    </row>
    <row r="28" spans="1:12" x14ac:dyDescent="0.25">
      <c r="A28" s="53"/>
      <c r="B28" s="61"/>
      <c r="C28" s="52"/>
      <c r="D28" s="52"/>
      <c r="E28" s="50"/>
      <c r="F28" s="50"/>
      <c r="G28" s="17"/>
      <c r="H28" s="17"/>
      <c r="I28" s="17"/>
      <c r="J28" s="50"/>
      <c r="K28" s="50"/>
      <c r="L28" s="50"/>
    </row>
    <row r="29" spans="1:12" s="3" customFormat="1" ht="75" customHeight="1" x14ac:dyDescent="0.25">
      <c r="A29" s="54" t="s">
        <v>62</v>
      </c>
      <c r="B29" s="89" t="s">
        <v>55</v>
      </c>
      <c r="C29" s="89">
        <f>SUM(C30,C35,C41)</f>
        <v>0</v>
      </c>
      <c r="D29" s="89">
        <f>SUM(D30,D35,D41)</f>
        <v>0</v>
      </c>
      <c r="E29" s="89"/>
      <c r="F29" s="89"/>
      <c r="G29" s="89">
        <f>SUM(G30,G35,G41)</f>
        <v>0</v>
      </c>
      <c r="H29" s="89">
        <f>SUM(H30,H35,H41)</f>
        <v>0</v>
      </c>
      <c r="I29" s="89">
        <f>SUM(I30,I35,I41)</f>
        <v>0</v>
      </c>
      <c r="J29" s="89">
        <f>SUM(J30,J35,J41)</f>
        <v>0</v>
      </c>
      <c r="K29" s="89">
        <f>SUM(K30,K35,K41)</f>
        <v>0</v>
      </c>
      <c r="L29" s="89">
        <f>SUM(K30,K35,K41)</f>
        <v>0</v>
      </c>
    </row>
    <row r="30" spans="1:12" s="3" customFormat="1" x14ac:dyDescent="0.25">
      <c r="A30" s="53"/>
      <c r="B30" s="112" t="s">
        <v>211</v>
      </c>
      <c r="C30" s="184">
        <f>SUM(C31:C34)</f>
        <v>0</v>
      </c>
      <c r="D30" s="184">
        <f>SUM(D31:D34)</f>
        <v>0</v>
      </c>
      <c r="E30" s="180"/>
      <c r="F30" s="114"/>
      <c r="G30" s="184">
        <f t="shared" ref="G30:L30" si="4">SUM(G31:G34)</f>
        <v>0</v>
      </c>
      <c r="H30" s="184">
        <f t="shared" si="4"/>
        <v>0</v>
      </c>
      <c r="I30" s="184">
        <f t="shared" si="4"/>
        <v>0</v>
      </c>
      <c r="J30" s="186">
        <f t="shared" si="4"/>
        <v>0</v>
      </c>
      <c r="K30" s="186">
        <f t="shared" si="4"/>
        <v>0</v>
      </c>
      <c r="L30" s="186">
        <f t="shared" si="4"/>
        <v>0</v>
      </c>
    </row>
    <row r="31" spans="1:12" s="3" customFormat="1" x14ac:dyDescent="0.25">
      <c r="A31" s="53"/>
      <c r="B31" s="61"/>
      <c r="C31" s="52"/>
      <c r="D31" s="52"/>
      <c r="E31" s="50"/>
      <c r="F31" s="50"/>
      <c r="G31" s="17"/>
      <c r="H31" s="17"/>
      <c r="I31" s="17"/>
      <c r="J31" s="50"/>
      <c r="K31" s="50"/>
      <c r="L31" s="50"/>
    </row>
    <row r="32" spans="1:12" s="3" customFormat="1" x14ac:dyDescent="0.25">
      <c r="A32" s="53"/>
      <c r="B32" s="61"/>
      <c r="C32" s="52"/>
      <c r="D32" s="52"/>
      <c r="E32" s="50"/>
      <c r="F32" s="50"/>
      <c r="G32" s="17"/>
      <c r="H32" s="17"/>
      <c r="I32" s="17"/>
      <c r="J32" s="50"/>
      <c r="K32" s="50"/>
      <c r="L32" s="50"/>
    </row>
    <row r="33" spans="1:12" s="3" customFormat="1" x14ac:dyDescent="0.25">
      <c r="A33" s="53"/>
      <c r="B33" s="61"/>
      <c r="C33" s="52"/>
      <c r="D33" s="52"/>
      <c r="E33" s="50"/>
      <c r="F33" s="50"/>
      <c r="G33" s="17"/>
      <c r="H33" s="17"/>
      <c r="I33" s="17"/>
      <c r="J33" s="50"/>
      <c r="K33" s="50"/>
      <c r="L33" s="50"/>
    </row>
    <row r="34" spans="1:12" s="3" customFormat="1" x14ac:dyDescent="0.25">
      <c r="A34" s="53"/>
      <c r="B34" s="61"/>
      <c r="C34" s="52"/>
      <c r="D34" s="52"/>
      <c r="E34" s="50"/>
      <c r="F34" s="50"/>
      <c r="G34" s="17"/>
      <c r="H34" s="17"/>
      <c r="I34" s="17"/>
      <c r="J34" s="50"/>
      <c r="K34" s="50"/>
      <c r="L34" s="50"/>
    </row>
    <row r="35" spans="1:12" s="3" customFormat="1" x14ac:dyDescent="0.25">
      <c r="A35" s="53"/>
      <c r="B35" s="112" t="s">
        <v>212</v>
      </c>
      <c r="C35" s="184">
        <f>SUM(C36:C40)</f>
        <v>0</v>
      </c>
      <c r="D35" s="184">
        <f>SUM(D36:D40)</f>
        <v>0</v>
      </c>
      <c r="E35" s="180"/>
      <c r="F35" s="114"/>
      <c r="G35" s="184">
        <f t="shared" ref="G35:L35" si="5">SUM(G36:G40)</f>
        <v>0</v>
      </c>
      <c r="H35" s="184">
        <f t="shared" si="5"/>
        <v>0</v>
      </c>
      <c r="I35" s="184">
        <f t="shared" si="5"/>
        <v>0</v>
      </c>
      <c r="J35" s="186">
        <f t="shared" si="5"/>
        <v>0</v>
      </c>
      <c r="K35" s="186">
        <f t="shared" si="5"/>
        <v>0</v>
      </c>
      <c r="L35" s="186">
        <f t="shared" si="5"/>
        <v>0</v>
      </c>
    </row>
    <row r="36" spans="1:12" s="3" customFormat="1" x14ac:dyDescent="0.25">
      <c r="A36" s="53"/>
      <c r="B36" s="213"/>
      <c r="C36" s="52"/>
      <c r="D36" s="52"/>
      <c r="E36" s="214"/>
      <c r="F36" s="50"/>
      <c r="G36" s="17"/>
      <c r="H36" s="17"/>
      <c r="I36" s="17"/>
      <c r="J36" s="50"/>
      <c r="K36" s="50"/>
      <c r="L36" s="50"/>
    </row>
    <row r="37" spans="1:12" s="3" customFormat="1" x14ac:dyDescent="0.25">
      <c r="A37" s="53"/>
      <c r="B37" s="61"/>
      <c r="C37" s="52"/>
      <c r="D37" s="52"/>
      <c r="E37" s="50"/>
      <c r="F37" s="50"/>
      <c r="G37" s="17"/>
      <c r="H37" s="17"/>
      <c r="I37" s="17"/>
      <c r="J37" s="50"/>
      <c r="K37" s="50"/>
      <c r="L37" s="50"/>
    </row>
    <row r="38" spans="1:12" s="3" customFormat="1" x14ac:dyDescent="0.25">
      <c r="A38" s="53"/>
      <c r="B38" s="61"/>
      <c r="C38" s="52"/>
      <c r="D38" s="52"/>
      <c r="E38" s="50"/>
      <c r="F38" s="50"/>
      <c r="G38" s="17"/>
      <c r="H38" s="17"/>
      <c r="I38" s="17"/>
      <c r="J38" s="50"/>
      <c r="K38" s="50"/>
      <c r="L38" s="50"/>
    </row>
    <row r="39" spans="1:12" s="3" customFormat="1" x14ac:dyDescent="0.25">
      <c r="A39" s="53"/>
      <c r="B39" s="61"/>
      <c r="C39" s="52"/>
      <c r="D39" s="52"/>
      <c r="E39" s="50"/>
      <c r="F39" s="50"/>
      <c r="G39" s="17"/>
      <c r="H39" s="17"/>
      <c r="I39" s="17"/>
      <c r="J39" s="50"/>
      <c r="K39" s="50"/>
      <c r="L39" s="50"/>
    </row>
    <row r="40" spans="1:12" s="3" customFormat="1" x14ac:dyDescent="0.25">
      <c r="A40" s="53"/>
      <c r="B40" s="61"/>
      <c r="C40" s="52"/>
      <c r="D40" s="52"/>
      <c r="E40" s="50"/>
      <c r="F40" s="50"/>
      <c r="G40" s="17"/>
      <c r="H40" s="17"/>
      <c r="I40" s="17"/>
      <c r="J40" s="50"/>
      <c r="K40" s="50"/>
      <c r="L40" s="50"/>
    </row>
    <row r="41" spans="1:12" s="3" customFormat="1" x14ac:dyDescent="0.25">
      <c r="A41" s="53"/>
      <c r="B41" s="112" t="s">
        <v>213</v>
      </c>
      <c r="C41" s="184">
        <f>SUM(C42:C46)</f>
        <v>0</v>
      </c>
      <c r="D41" s="184">
        <f>SUM(D42:D46)</f>
        <v>0</v>
      </c>
      <c r="E41" s="180"/>
      <c r="F41" s="114"/>
      <c r="G41" s="184">
        <f t="shared" ref="G41:L41" si="6">SUM(G42:G46)</f>
        <v>0</v>
      </c>
      <c r="H41" s="184">
        <f t="shared" si="6"/>
        <v>0</v>
      </c>
      <c r="I41" s="184">
        <f t="shared" si="6"/>
        <v>0</v>
      </c>
      <c r="J41" s="186">
        <f t="shared" si="6"/>
        <v>0</v>
      </c>
      <c r="K41" s="186">
        <f t="shared" si="6"/>
        <v>0</v>
      </c>
      <c r="L41" s="186">
        <f t="shared" si="6"/>
        <v>0</v>
      </c>
    </row>
    <row r="42" spans="1:12" s="3" customFormat="1" x14ac:dyDescent="0.25">
      <c r="A42" s="53"/>
      <c r="B42" s="61"/>
      <c r="C42" s="52"/>
      <c r="D42" s="52"/>
      <c r="E42" s="50"/>
      <c r="F42" s="50"/>
      <c r="G42" s="17"/>
      <c r="H42" s="17"/>
      <c r="I42" s="17"/>
      <c r="J42" s="50"/>
      <c r="K42" s="50"/>
      <c r="L42" s="50"/>
    </row>
    <row r="43" spans="1:12" s="3" customFormat="1" x14ac:dyDescent="0.25">
      <c r="A43" s="53"/>
      <c r="B43" s="61"/>
      <c r="C43" s="52"/>
      <c r="D43" s="52"/>
      <c r="E43" s="50"/>
      <c r="F43" s="50"/>
      <c r="G43" s="17"/>
      <c r="H43" s="17"/>
      <c r="I43" s="17"/>
      <c r="J43" s="50"/>
      <c r="K43" s="50"/>
      <c r="L43" s="50"/>
    </row>
    <row r="44" spans="1:12" s="3" customFormat="1" x14ac:dyDescent="0.25">
      <c r="A44" s="53"/>
      <c r="B44" s="61"/>
      <c r="C44" s="52"/>
      <c r="D44" s="52"/>
      <c r="E44" s="50"/>
      <c r="F44" s="50"/>
      <c r="G44" s="17"/>
      <c r="H44" s="17"/>
      <c r="I44" s="17"/>
      <c r="J44" s="50"/>
      <c r="K44" s="50"/>
      <c r="L44" s="50"/>
    </row>
    <row r="45" spans="1:12" s="3" customFormat="1" x14ac:dyDescent="0.25">
      <c r="A45" s="53"/>
      <c r="B45" s="61"/>
      <c r="C45" s="52"/>
      <c r="D45" s="52"/>
      <c r="E45" s="50"/>
      <c r="F45" s="50"/>
      <c r="G45" s="17"/>
      <c r="H45" s="17"/>
      <c r="I45" s="17"/>
      <c r="J45" s="50"/>
      <c r="K45" s="50"/>
      <c r="L45" s="50"/>
    </row>
    <row r="46" spans="1:12" x14ac:dyDescent="0.25">
      <c r="A46" s="53"/>
      <c r="B46" s="61"/>
      <c r="C46" s="52"/>
      <c r="D46" s="52"/>
      <c r="E46" s="50"/>
      <c r="F46" s="50"/>
      <c r="G46" s="17"/>
      <c r="H46" s="17"/>
      <c r="I46" s="17"/>
      <c r="J46" s="50"/>
      <c r="K46" s="50"/>
      <c r="L46" s="50"/>
    </row>
    <row r="47" spans="1:12" s="3" customFormat="1" ht="37.5" customHeight="1" x14ac:dyDescent="0.25">
      <c r="A47" s="54" t="s">
        <v>88</v>
      </c>
      <c r="B47" s="89" t="s">
        <v>63</v>
      </c>
      <c r="C47" s="89">
        <f>SUM(C48,C52,C57)</f>
        <v>1</v>
      </c>
      <c r="D47" s="89">
        <f>SUM(D48,D52,D57)</f>
        <v>1</v>
      </c>
      <c r="E47" s="89"/>
      <c r="F47" s="54"/>
      <c r="G47" s="89">
        <f t="shared" ref="G47:L47" si="7">SUM(G48,G52,G57)</f>
        <v>2</v>
      </c>
      <c r="H47" s="89">
        <f t="shared" si="7"/>
        <v>0</v>
      </c>
      <c r="I47" s="89">
        <f t="shared" si="7"/>
        <v>95</v>
      </c>
      <c r="J47" s="89">
        <f t="shared" si="7"/>
        <v>0</v>
      </c>
      <c r="K47" s="89">
        <f t="shared" si="7"/>
        <v>0</v>
      </c>
      <c r="L47" s="89">
        <f t="shared" si="7"/>
        <v>0</v>
      </c>
    </row>
    <row r="48" spans="1:12" s="3" customFormat="1" x14ac:dyDescent="0.25">
      <c r="A48" s="53"/>
      <c r="B48" s="112" t="s">
        <v>211</v>
      </c>
      <c r="C48" s="113">
        <f>SUM(C49:C51)</f>
        <v>0</v>
      </c>
      <c r="D48" s="113">
        <f>SUM(D49:D51)</f>
        <v>0</v>
      </c>
      <c r="E48" s="180"/>
      <c r="F48" s="114"/>
      <c r="G48" s="113">
        <f t="shared" ref="G48:L48" si="8">SUM(G49:G51)</f>
        <v>0</v>
      </c>
      <c r="H48" s="113">
        <f t="shared" si="8"/>
        <v>0</v>
      </c>
      <c r="I48" s="113">
        <f t="shared" si="8"/>
        <v>0</v>
      </c>
      <c r="J48" s="114">
        <f t="shared" si="8"/>
        <v>0</v>
      </c>
      <c r="K48" s="114">
        <f t="shared" si="8"/>
        <v>0</v>
      </c>
      <c r="L48" s="114">
        <f t="shared" si="8"/>
        <v>0</v>
      </c>
    </row>
    <row r="49" spans="1:12" s="3" customFormat="1" x14ac:dyDescent="0.25">
      <c r="A49" s="53"/>
      <c r="B49" s="61"/>
      <c r="C49" s="52"/>
      <c r="D49" s="52"/>
      <c r="E49" s="50"/>
      <c r="F49" s="50"/>
      <c r="G49" s="17"/>
      <c r="H49" s="17"/>
      <c r="I49" s="17"/>
      <c r="J49" s="50"/>
      <c r="K49" s="50"/>
      <c r="L49" s="50"/>
    </row>
    <row r="50" spans="1:12" s="3" customFormat="1" x14ac:dyDescent="0.25">
      <c r="A50" s="53"/>
      <c r="B50" s="61"/>
      <c r="C50" s="52"/>
      <c r="D50" s="52"/>
      <c r="E50" s="50"/>
      <c r="F50" s="50"/>
      <c r="G50" s="17"/>
      <c r="H50" s="17"/>
      <c r="I50" s="17"/>
      <c r="J50" s="50"/>
      <c r="K50" s="50"/>
      <c r="L50" s="50"/>
    </row>
    <row r="51" spans="1:12" s="3" customFormat="1" x14ac:dyDescent="0.25">
      <c r="A51" s="53"/>
      <c r="B51" s="61"/>
      <c r="C51" s="52"/>
      <c r="D51" s="52"/>
      <c r="E51" s="50"/>
      <c r="F51" s="50"/>
      <c r="G51" s="17"/>
      <c r="H51" s="17"/>
      <c r="I51" s="17"/>
      <c r="J51" s="50"/>
      <c r="K51" s="50"/>
      <c r="L51" s="50"/>
    </row>
    <row r="52" spans="1:12" s="3" customFormat="1" x14ac:dyDescent="0.25">
      <c r="A52" s="53"/>
      <c r="B52" s="112" t="s">
        <v>212</v>
      </c>
      <c r="C52" s="113">
        <f>SUM(C53:C56)</f>
        <v>1</v>
      </c>
      <c r="D52" s="113">
        <f>SUM(D53:D56)</f>
        <v>1</v>
      </c>
      <c r="E52" s="180"/>
      <c r="F52" s="114"/>
      <c r="G52" s="113">
        <f t="shared" ref="G52:L52" si="9">SUM(G53:G56)</f>
        <v>2</v>
      </c>
      <c r="H52" s="113">
        <f t="shared" si="9"/>
        <v>0</v>
      </c>
      <c r="I52" s="113">
        <f t="shared" si="9"/>
        <v>95</v>
      </c>
      <c r="J52" s="114">
        <f t="shared" si="9"/>
        <v>0</v>
      </c>
      <c r="K52" s="114">
        <f t="shared" si="9"/>
        <v>0</v>
      </c>
      <c r="L52" s="114">
        <f t="shared" si="9"/>
        <v>0</v>
      </c>
    </row>
    <row r="53" spans="1:12" s="3" customFormat="1" ht="56.25" x14ac:dyDescent="0.25">
      <c r="A53" s="53"/>
      <c r="B53" s="213" t="s">
        <v>389</v>
      </c>
      <c r="C53" s="52">
        <v>1</v>
      </c>
      <c r="D53" s="52">
        <v>1</v>
      </c>
      <c r="E53" s="214" t="s">
        <v>380</v>
      </c>
      <c r="F53" s="50" t="s">
        <v>390</v>
      </c>
      <c r="G53" s="17">
        <v>2</v>
      </c>
      <c r="H53" s="17"/>
      <c r="I53" s="17">
        <v>95</v>
      </c>
      <c r="J53" s="50"/>
      <c r="K53" s="50"/>
      <c r="L53" s="50"/>
    </row>
    <row r="54" spans="1:12" s="3" customFormat="1" x14ac:dyDescent="0.25">
      <c r="A54" s="53"/>
      <c r="B54" s="61"/>
      <c r="C54" s="52"/>
      <c r="D54" s="52"/>
      <c r="E54" s="50"/>
      <c r="F54" s="50"/>
      <c r="G54" s="17"/>
      <c r="H54" s="17"/>
      <c r="I54" s="17"/>
      <c r="J54" s="50"/>
      <c r="K54" s="50"/>
      <c r="L54" s="50"/>
    </row>
    <row r="55" spans="1:12" s="3" customFormat="1" x14ac:dyDescent="0.25">
      <c r="A55" s="53"/>
      <c r="B55" s="61"/>
      <c r="C55" s="52"/>
      <c r="D55" s="52"/>
      <c r="E55" s="50"/>
      <c r="F55" s="50"/>
      <c r="G55" s="17"/>
      <c r="H55" s="17"/>
      <c r="I55" s="17"/>
      <c r="J55" s="50"/>
      <c r="K55" s="50"/>
      <c r="L55" s="50"/>
    </row>
    <row r="56" spans="1:12" s="3" customFormat="1" x14ac:dyDescent="0.25">
      <c r="A56" s="53"/>
      <c r="B56" s="61"/>
      <c r="C56" s="52"/>
      <c r="D56" s="52"/>
      <c r="E56" s="50"/>
      <c r="F56" s="50"/>
      <c r="G56" s="17"/>
      <c r="H56" s="17"/>
      <c r="I56" s="17"/>
      <c r="J56" s="50"/>
      <c r="K56" s="50"/>
      <c r="L56" s="50"/>
    </row>
    <row r="57" spans="1:12" s="3" customFormat="1" x14ac:dyDescent="0.25">
      <c r="A57" s="53"/>
      <c r="B57" s="112" t="s">
        <v>213</v>
      </c>
      <c r="C57" s="113">
        <f>SUM(C58:C60)</f>
        <v>0</v>
      </c>
      <c r="D57" s="113">
        <f>SUM(D58:D60)</f>
        <v>0</v>
      </c>
      <c r="E57" s="180"/>
      <c r="F57" s="114"/>
      <c r="G57" s="113">
        <f t="shared" ref="G57:L57" si="10">SUM(G58:G60)</f>
        <v>0</v>
      </c>
      <c r="H57" s="113">
        <f t="shared" si="10"/>
        <v>0</v>
      </c>
      <c r="I57" s="113">
        <f t="shared" si="10"/>
        <v>0</v>
      </c>
      <c r="J57" s="114">
        <f t="shared" si="10"/>
        <v>0</v>
      </c>
      <c r="K57" s="114">
        <f t="shared" si="10"/>
        <v>0</v>
      </c>
      <c r="L57" s="114">
        <f t="shared" si="10"/>
        <v>0</v>
      </c>
    </row>
    <row r="58" spans="1:12" s="3" customFormat="1" x14ac:dyDescent="0.25">
      <c r="A58" s="53"/>
      <c r="B58" s="61"/>
      <c r="C58" s="52"/>
      <c r="D58" s="52"/>
      <c r="E58" s="50"/>
      <c r="F58" s="50"/>
      <c r="G58" s="17"/>
      <c r="H58" s="17"/>
      <c r="I58" s="17"/>
      <c r="J58" s="50"/>
      <c r="K58" s="50"/>
      <c r="L58" s="50"/>
    </row>
    <row r="59" spans="1:12" s="3" customFormat="1" x14ac:dyDescent="0.25">
      <c r="A59" s="53"/>
      <c r="B59" s="61"/>
      <c r="C59" s="52"/>
      <c r="D59" s="52"/>
      <c r="E59" s="50"/>
      <c r="F59" s="50"/>
      <c r="G59" s="17"/>
      <c r="H59" s="17"/>
      <c r="I59" s="17"/>
      <c r="J59" s="50"/>
      <c r="K59" s="50"/>
      <c r="L59" s="50"/>
    </row>
    <row r="60" spans="1:12" x14ac:dyDescent="0.25">
      <c r="A60" s="53"/>
      <c r="B60" s="61"/>
      <c r="C60" s="52"/>
      <c r="D60" s="52"/>
      <c r="E60" s="50"/>
      <c r="F60" s="50"/>
      <c r="G60" s="17"/>
      <c r="H60" s="17"/>
      <c r="I60" s="17"/>
      <c r="J60" s="50"/>
      <c r="K60" s="50"/>
      <c r="L60" s="50"/>
    </row>
    <row r="61" spans="1:12" s="3" customFormat="1" ht="75" customHeight="1" x14ac:dyDescent="0.25">
      <c r="A61" s="89" t="s">
        <v>89</v>
      </c>
      <c r="B61" s="89" t="s">
        <v>64</v>
      </c>
      <c r="C61" s="89">
        <f>SUM(C62,C66,C73)</f>
        <v>4</v>
      </c>
      <c r="D61" s="89">
        <f>SUM(D62,D66,D73)</f>
        <v>4</v>
      </c>
      <c r="E61" s="89"/>
      <c r="F61" s="89"/>
      <c r="G61" s="89">
        <f t="shared" ref="G61:L61" si="11">SUM(G62,G66,G73)</f>
        <v>55</v>
      </c>
      <c r="H61" s="89">
        <f t="shared" si="11"/>
        <v>2</v>
      </c>
      <c r="I61" s="89">
        <f t="shared" si="11"/>
        <v>2432</v>
      </c>
      <c r="J61" s="89">
        <f t="shared" si="11"/>
        <v>2</v>
      </c>
      <c r="K61" s="89">
        <f t="shared" si="11"/>
        <v>1</v>
      </c>
      <c r="L61" s="89">
        <f t="shared" si="11"/>
        <v>175000</v>
      </c>
    </row>
    <row r="62" spans="1:12" s="3" customFormat="1" x14ac:dyDescent="0.25">
      <c r="A62" s="53"/>
      <c r="B62" s="112" t="s">
        <v>211</v>
      </c>
      <c r="C62" s="113">
        <f>SUM(C63:C65)</f>
        <v>0</v>
      </c>
      <c r="D62" s="113">
        <f>SUM(D63:D65)</f>
        <v>0</v>
      </c>
      <c r="E62" s="180"/>
      <c r="F62" s="114"/>
      <c r="G62" s="113">
        <f t="shared" ref="G62:L62" si="12">SUM(G63:G65)</f>
        <v>0</v>
      </c>
      <c r="H62" s="113">
        <f t="shared" si="12"/>
        <v>0</v>
      </c>
      <c r="I62" s="113">
        <f t="shared" si="12"/>
        <v>0</v>
      </c>
      <c r="J62" s="114">
        <f t="shared" si="12"/>
        <v>0</v>
      </c>
      <c r="K62" s="114">
        <f t="shared" si="12"/>
        <v>0</v>
      </c>
      <c r="L62" s="114">
        <f t="shared" si="12"/>
        <v>0</v>
      </c>
    </row>
    <row r="63" spans="1:12" s="3" customFormat="1" x14ac:dyDescent="0.25">
      <c r="A63" s="53"/>
      <c r="B63" s="61"/>
      <c r="C63" s="52"/>
      <c r="D63" s="52"/>
      <c r="E63" s="50"/>
      <c r="F63" s="50"/>
      <c r="G63" s="17"/>
      <c r="H63" s="17"/>
      <c r="I63" s="17"/>
      <c r="J63" s="50"/>
      <c r="K63" s="50"/>
      <c r="L63" s="50"/>
    </row>
    <row r="64" spans="1:12" s="3" customFormat="1" x14ac:dyDescent="0.25">
      <c r="A64" s="53"/>
      <c r="B64" s="61"/>
      <c r="C64" s="52"/>
      <c r="D64" s="52"/>
      <c r="E64" s="50"/>
      <c r="F64" s="50"/>
      <c r="G64" s="17"/>
      <c r="H64" s="17"/>
      <c r="I64" s="17"/>
      <c r="J64" s="50"/>
      <c r="K64" s="50"/>
      <c r="L64" s="50"/>
    </row>
    <row r="65" spans="1:12" s="3" customFormat="1" x14ac:dyDescent="0.25">
      <c r="A65" s="53"/>
      <c r="B65" s="61"/>
      <c r="C65" s="52"/>
      <c r="D65" s="52"/>
      <c r="E65" s="50"/>
      <c r="F65" s="50"/>
      <c r="G65" s="17"/>
      <c r="H65" s="17"/>
      <c r="I65" s="17"/>
      <c r="J65" s="50"/>
      <c r="K65" s="50"/>
      <c r="L65" s="50"/>
    </row>
    <row r="66" spans="1:12" s="3" customFormat="1" x14ac:dyDescent="0.25">
      <c r="A66" s="53"/>
      <c r="B66" s="112" t="s">
        <v>212</v>
      </c>
      <c r="C66" s="113">
        <f>SUM(C67:C72)</f>
        <v>4</v>
      </c>
      <c r="D66" s="113">
        <f>SUM(D67:D72)</f>
        <v>4</v>
      </c>
      <c r="E66" s="180"/>
      <c r="F66" s="114"/>
      <c r="G66" s="113">
        <f t="shared" ref="G66:L66" si="13">SUM(G67:G72)</f>
        <v>55</v>
      </c>
      <c r="H66" s="113">
        <f t="shared" si="13"/>
        <v>2</v>
      </c>
      <c r="I66" s="113">
        <f t="shared" si="13"/>
        <v>2432</v>
      </c>
      <c r="J66" s="114">
        <f t="shared" si="13"/>
        <v>2</v>
      </c>
      <c r="K66" s="114">
        <f t="shared" si="13"/>
        <v>1</v>
      </c>
      <c r="L66" s="114">
        <f t="shared" si="13"/>
        <v>175000</v>
      </c>
    </row>
    <row r="67" spans="1:12" s="3" customFormat="1" ht="56.25" x14ac:dyDescent="0.25">
      <c r="A67" s="53"/>
      <c r="B67" s="215" t="s">
        <v>391</v>
      </c>
      <c r="C67" s="52">
        <v>1</v>
      </c>
      <c r="D67" s="52">
        <v>1</v>
      </c>
      <c r="E67" s="213" t="s">
        <v>380</v>
      </c>
      <c r="F67" s="50" t="s">
        <v>392</v>
      </c>
      <c r="G67" s="17">
        <v>12</v>
      </c>
      <c r="H67" s="17">
        <v>2</v>
      </c>
      <c r="I67" s="17">
        <v>347</v>
      </c>
      <c r="J67" s="50"/>
      <c r="K67" s="50"/>
      <c r="L67" s="50"/>
    </row>
    <row r="68" spans="1:12" s="3" customFormat="1" ht="56.25" x14ac:dyDescent="0.3">
      <c r="A68" s="53"/>
      <c r="B68" s="216" t="s">
        <v>393</v>
      </c>
      <c r="C68" s="52">
        <v>1</v>
      </c>
      <c r="D68" s="52">
        <v>1</v>
      </c>
      <c r="E68" s="214" t="s">
        <v>380</v>
      </c>
      <c r="F68" s="50" t="s">
        <v>392</v>
      </c>
      <c r="G68" s="17">
        <v>9</v>
      </c>
      <c r="H68" s="17"/>
      <c r="I68" s="17">
        <v>314</v>
      </c>
      <c r="J68" s="50"/>
      <c r="K68" s="50"/>
      <c r="L68" s="50"/>
    </row>
    <row r="69" spans="1:12" s="3" customFormat="1" ht="56.25" x14ac:dyDescent="0.3">
      <c r="A69" s="53"/>
      <c r="B69" s="215" t="s">
        <v>394</v>
      </c>
      <c r="C69" s="52">
        <v>1</v>
      </c>
      <c r="D69" s="52">
        <v>1</v>
      </c>
      <c r="E69" s="216" t="s">
        <v>380</v>
      </c>
      <c r="F69" s="53" t="s">
        <v>395</v>
      </c>
      <c r="G69" s="17">
        <v>9</v>
      </c>
      <c r="H69" s="17"/>
      <c r="I69" s="17">
        <v>1380</v>
      </c>
      <c r="J69" s="50">
        <v>2</v>
      </c>
      <c r="K69" s="50">
        <v>0</v>
      </c>
      <c r="L69" s="50">
        <v>45000</v>
      </c>
    </row>
    <row r="70" spans="1:12" s="3" customFormat="1" ht="56.25" x14ac:dyDescent="0.25">
      <c r="A70" s="53"/>
      <c r="B70" s="215" t="s">
        <v>396</v>
      </c>
      <c r="C70" s="52">
        <v>1</v>
      </c>
      <c r="D70" s="52">
        <v>1</v>
      </c>
      <c r="E70" s="213" t="s">
        <v>380</v>
      </c>
      <c r="F70" s="204" t="s">
        <v>381</v>
      </c>
      <c r="G70" s="17">
        <v>25</v>
      </c>
      <c r="H70" s="17"/>
      <c r="I70" s="17">
        <v>391</v>
      </c>
      <c r="J70" s="50"/>
      <c r="K70" s="50">
        <v>1</v>
      </c>
      <c r="L70" s="50">
        <v>130000</v>
      </c>
    </row>
    <row r="71" spans="1:12" s="3" customFormat="1" x14ac:dyDescent="0.25">
      <c r="A71" s="53"/>
      <c r="B71" s="61"/>
      <c r="C71" s="52"/>
      <c r="D71" s="52"/>
      <c r="E71" s="50"/>
      <c r="F71" s="50"/>
      <c r="G71" s="17"/>
      <c r="H71" s="17"/>
      <c r="I71" s="17"/>
      <c r="J71" s="50"/>
      <c r="K71" s="50"/>
      <c r="L71" s="50"/>
    </row>
    <row r="72" spans="1:12" s="3" customFormat="1" x14ac:dyDescent="0.25">
      <c r="A72" s="53"/>
      <c r="B72" s="61"/>
      <c r="C72" s="52"/>
      <c r="D72" s="52"/>
      <c r="E72" s="50"/>
      <c r="F72" s="50"/>
      <c r="G72" s="17"/>
      <c r="H72" s="17"/>
      <c r="I72" s="17"/>
      <c r="J72" s="50"/>
      <c r="K72" s="50"/>
      <c r="L72" s="50"/>
    </row>
    <row r="73" spans="1:12" s="3" customFormat="1" x14ac:dyDescent="0.25">
      <c r="A73" s="53"/>
      <c r="B73" s="112" t="s">
        <v>213</v>
      </c>
      <c r="C73" s="113">
        <f>SUM(C74:C77)</f>
        <v>0</v>
      </c>
      <c r="D73" s="113">
        <f>SUM(D74:D77)</f>
        <v>0</v>
      </c>
      <c r="E73" s="180"/>
      <c r="F73" s="114"/>
      <c r="G73" s="113">
        <f t="shared" ref="G73:L73" si="14">SUM(G74:G77)</f>
        <v>0</v>
      </c>
      <c r="H73" s="113">
        <f t="shared" si="14"/>
        <v>0</v>
      </c>
      <c r="I73" s="113">
        <f t="shared" si="14"/>
        <v>0</v>
      </c>
      <c r="J73" s="114">
        <f t="shared" si="14"/>
        <v>0</v>
      </c>
      <c r="K73" s="114">
        <f t="shared" si="14"/>
        <v>0</v>
      </c>
      <c r="L73" s="114">
        <f t="shared" si="14"/>
        <v>0</v>
      </c>
    </row>
    <row r="74" spans="1:12" s="3" customFormat="1" x14ac:dyDescent="0.25">
      <c r="A74" s="53"/>
      <c r="B74" s="61"/>
      <c r="C74" s="52"/>
      <c r="D74" s="52"/>
      <c r="E74" s="50"/>
      <c r="F74" s="50"/>
      <c r="G74" s="17"/>
      <c r="H74" s="17"/>
      <c r="I74" s="17"/>
      <c r="J74" s="50"/>
      <c r="K74" s="50"/>
      <c r="L74" s="50"/>
    </row>
    <row r="75" spans="1:12" s="3" customFormat="1" x14ac:dyDescent="0.25">
      <c r="A75" s="53"/>
      <c r="B75" s="61"/>
      <c r="C75" s="52"/>
      <c r="D75" s="52"/>
      <c r="E75" s="50"/>
      <c r="F75" s="50"/>
      <c r="G75" s="17"/>
      <c r="H75" s="17"/>
      <c r="I75" s="17"/>
      <c r="J75" s="50"/>
      <c r="K75" s="50"/>
      <c r="L75" s="50"/>
    </row>
    <row r="76" spans="1:12" s="3" customFormat="1" x14ac:dyDescent="0.25">
      <c r="A76" s="53"/>
      <c r="B76" s="61"/>
      <c r="C76" s="52"/>
      <c r="D76" s="52"/>
      <c r="E76" s="50"/>
      <c r="F76" s="50"/>
      <c r="G76" s="17"/>
      <c r="H76" s="17"/>
      <c r="I76" s="17"/>
      <c r="J76" s="50"/>
      <c r="K76" s="50"/>
      <c r="L76" s="50"/>
    </row>
    <row r="77" spans="1:12" x14ac:dyDescent="0.25">
      <c r="A77" s="53"/>
      <c r="B77" s="61"/>
      <c r="C77" s="52"/>
      <c r="D77" s="52"/>
      <c r="E77" s="50"/>
      <c r="F77" s="50"/>
      <c r="G77" s="17"/>
      <c r="H77" s="17"/>
      <c r="I77" s="17"/>
      <c r="J77" s="50"/>
      <c r="K77" s="50"/>
      <c r="L77" s="50"/>
    </row>
    <row r="78" spans="1:12" s="3" customFormat="1" ht="93.75" customHeight="1" x14ac:dyDescent="0.25">
      <c r="A78" s="89" t="s">
        <v>90</v>
      </c>
      <c r="B78" s="89" t="s">
        <v>65</v>
      </c>
      <c r="C78" s="89">
        <f>SUM(C79,C83,C89)</f>
        <v>1</v>
      </c>
      <c r="D78" s="89">
        <f>SUM(D79,D83,D89)</f>
        <v>1</v>
      </c>
      <c r="E78" s="89"/>
      <c r="F78" s="89"/>
      <c r="G78" s="89">
        <f t="shared" ref="G78:L78" si="15">SUM(G79,G83,G89)</f>
        <v>4</v>
      </c>
      <c r="H78" s="89">
        <f t="shared" si="15"/>
        <v>0</v>
      </c>
      <c r="I78" s="89">
        <f t="shared" si="15"/>
        <v>231</v>
      </c>
      <c r="J78" s="89">
        <f t="shared" si="15"/>
        <v>0</v>
      </c>
      <c r="K78" s="89">
        <f t="shared" si="15"/>
        <v>0</v>
      </c>
      <c r="L78" s="89">
        <f t="shared" si="15"/>
        <v>0</v>
      </c>
    </row>
    <row r="79" spans="1:12" s="3" customFormat="1" x14ac:dyDescent="0.25">
      <c r="A79" s="53"/>
      <c r="B79" s="112" t="s">
        <v>211</v>
      </c>
      <c r="C79" s="113">
        <f>SUM(C80:C82)</f>
        <v>0</v>
      </c>
      <c r="D79" s="113">
        <f>SUM(D80:D82)</f>
        <v>0</v>
      </c>
      <c r="E79" s="180"/>
      <c r="F79" s="114"/>
      <c r="G79" s="113">
        <f t="shared" ref="G79:L79" si="16">SUM(G80:G82)</f>
        <v>0</v>
      </c>
      <c r="H79" s="113">
        <f t="shared" si="16"/>
        <v>0</v>
      </c>
      <c r="I79" s="113">
        <f t="shared" si="16"/>
        <v>0</v>
      </c>
      <c r="J79" s="114">
        <f t="shared" si="16"/>
        <v>0</v>
      </c>
      <c r="K79" s="114">
        <f t="shared" si="16"/>
        <v>0</v>
      </c>
      <c r="L79" s="114">
        <f t="shared" si="16"/>
        <v>0</v>
      </c>
    </row>
    <row r="80" spans="1:12" s="3" customFormat="1" x14ac:dyDescent="0.25">
      <c r="A80" s="53"/>
      <c r="B80" s="61"/>
      <c r="C80" s="52"/>
      <c r="D80" s="52"/>
      <c r="E80" s="50"/>
      <c r="F80" s="50"/>
      <c r="G80" s="17"/>
      <c r="H80" s="17"/>
      <c r="I80" s="17"/>
      <c r="J80" s="50"/>
      <c r="K80" s="50"/>
      <c r="L80" s="50"/>
    </row>
    <row r="81" spans="1:12" s="3" customFormat="1" x14ac:dyDescent="0.25">
      <c r="A81" s="53"/>
      <c r="B81" s="61"/>
      <c r="C81" s="52"/>
      <c r="D81" s="52"/>
      <c r="E81" s="50"/>
      <c r="F81" s="50"/>
      <c r="G81" s="17"/>
      <c r="H81" s="17"/>
      <c r="I81" s="17"/>
      <c r="J81" s="50"/>
      <c r="K81" s="50"/>
      <c r="L81" s="50"/>
    </row>
    <row r="82" spans="1:12" s="3" customFormat="1" x14ac:dyDescent="0.25">
      <c r="A82" s="53"/>
      <c r="B82" s="61"/>
      <c r="C82" s="52"/>
      <c r="D82" s="52"/>
      <c r="E82" s="50"/>
      <c r="F82" s="50"/>
      <c r="G82" s="17"/>
      <c r="H82" s="17"/>
      <c r="I82" s="17"/>
      <c r="J82" s="50"/>
      <c r="K82" s="50"/>
      <c r="L82" s="50"/>
    </row>
    <row r="83" spans="1:12" s="3" customFormat="1" x14ac:dyDescent="0.25">
      <c r="A83" s="53"/>
      <c r="B83" s="112" t="s">
        <v>212</v>
      </c>
      <c r="C83" s="113">
        <f>SUM(C84:C88)</f>
        <v>1</v>
      </c>
      <c r="D83" s="113">
        <f>SUM(D84:D88)</f>
        <v>1</v>
      </c>
      <c r="E83" s="180"/>
      <c r="F83" s="114"/>
      <c r="G83" s="113">
        <f t="shared" ref="G83:L83" si="17">SUM(G84:G88)</f>
        <v>4</v>
      </c>
      <c r="H83" s="113">
        <f t="shared" si="17"/>
        <v>0</v>
      </c>
      <c r="I83" s="113">
        <f t="shared" si="17"/>
        <v>231</v>
      </c>
      <c r="J83" s="114">
        <f t="shared" si="17"/>
        <v>0</v>
      </c>
      <c r="K83" s="114">
        <f t="shared" si="17"/>
        <v>0</v>
      </c>
      <c r="L83" s="114">
        <f t="shared" si="17"/>
        <v>0</v>
      </c>
    </row>
    <row r="84" spans="1:12" s="3" customFormat="1" ht="56.25" x14ac:dyDescent="0.25">
      <c r="A84" s="53"/>
      <c r="B84" s="214" t="s">
        <v>397</v>
      </c>
      <c r="C84" s="52">
        <v>1</v>
      </c>
      <c r="D84" s="52">
        <v>1</v>
      </c>
      <c r="E84" s="214" t="s">
        <v>398</v>
      </c>
      <c r="F84" s="50" t="s">
        <v>392</v>
      </c>
      <c r="G84" s="17">
        <v>4</v>
      </c>
      <c r="H84" s="17"/>
      <c r="I84" s="17">
        <v>231</v>
      </c>
      <c r="J84" s="50"/>
      <c r="K84" s="50"/>
      <c r="L84" s="50"/>
    </row>
    <row r="85" spans="1:12" s="3" customFormat="1" x14ac:dyDescent="0.25">
      <c r="A85" s="53"/>
      <c r="B85" s="61"/>
      <c r="C85" s="52"/>
      <c r="D85" s="52"/>
      <c r="E85" s="50"/>
      <c r="F85" s="50"/>
      <c r="G85" s="17"/>
      <c r="H85" s="17"/>
      <c r="I85" s="17"/>
      <c r="J85" s="50"/>
      <c r="K85" s="50"/>
      <c r="L85" s="50"/>
    </row>
    <row r="86" spans="1:12" s="3" customFormat="1" x14ac:dyDescent="0.25">
      <c r="A86" s="53"/>
      <c r="B86" s="61"/>
      <c r="C86" s="52"/>
      <c r="D86" s="52"/>
      <c r="E86" s="50"/>
      <c r="F86" s="50"/>
      <c r="G86" s="17"/>
      <c r="H86" s="17"/>
      <c r="I86" s="17"/>
      <c r="J86" s="50"/>
      <c r="K86" s="50"/>
      <c r="L86" s="50"/>
    </row>
    <row r="87" spans="1:12" s="3" customFormat="1" x14ac:dyDescent="0.25">
      <c r="A87" s="53"/>
      <c r="B87" s="61"/>
      <c r="C87" s="52"/>
      <c r="D87" s="52"/>
      <c r="E87" s="50"/>
      <c r="F87" s="50"/>
      <c r="G87" s="17"/>
      <c r="H87" s="17"/>
      <c r="I87" s="17"/>
      <c r="J87" s="50"/>
      <c r="K87" s="50"/>
      <c r="L87" s="50"/>
    </row>
    <row r="88" spans="1:12" s="3" customFormat="1" x14ac:dyDescent="0.25">
      <c r="A88" s="53"/>
      <c r="B88" s="61"/>
      <c r="C88" s="52"/>
      <c r="D88" s="52"/>
      <c r="E88" s="50"/>
      <c r="F88" s="50"/>
      <c r="G88" s="17"/>
      <c r="H88" s="17"/>
      <c r="I88" s="17"/>
      <c r="J88" s="50"/>
      <c r="K88" s="50"/>
      <c r="L88" s="50"/>
    </row>
    <row r="89" spans="1:12" s="3" customFormat="1" x14ac:dyDescent="0.25">
      <c r="A89" s="53"/>
      <c r="B89" s="112" t="s">
        <v>213</v>
      </c>
      <c r="C89" s="113">
        <f>SUM(C90:C93)</f>
        <v>0</v>
      </c>
      <c r="D89" s="113">
        <f>SUM(D90:D93)</f>
        <v>0</v>
      </c>
      <c r="E89" s="180"/>
      <c r="F89" s="114"/>
      <c r="G89" s="113">
        <f t="shared" ref="G89:L89" si="18">SUM(G90:G93)</f>
        <v>0</v>
      </c>
      <c r="H89" s="113">
        <f t="shared" si="18"/>
        <v>0</v>
      </c>
      <c r="I89" s="113">
        <f t="shared" si="18"/>
        <v>0</v>
      </c>
      <c r="J89" s="114">
        <f t="shared" si="18"/>
        <v>0</v>
      </c>
      <c r="K89" s="114">
        <f t="shared" si="18"/>
        <v>0</v>
      </c>
      <c r="L89" s="114">
        <f t="shared" si="18"/>
        <v>0</v>
      </c>
    </row>
    <row r="90" spans="1:12" s="3" customFormat="1" x14ac:dyDescent="0.25">
      <c r="A90" s="53"/>
      <c r="B90" s="61"/>
      <c r="C90" s="52"/>
      <c r="D90" s="52"/>
      <c r="E90" s="50"/>
      <c r="F90" s="50"/>
      <c r="G90" s="17"/>
      <c r="H90" s="17"/>
      <c r="I90" s="17"/>
      <c r="J90" s="50"/>
      <c r="K90" s="50"/>
      <c r="L90" s="50"/>
    </row>
    <row r="91" spans="1:12" s="3" customFormat="1" x14ac:dyDescent="0.25">
      <c r="A91" s="53"/>
      <c r="B91" s="61"/>
      <c r="C91" s="52"/>
      <c r="D91" s="52"/>
      <c r="E91" s="50"/>
      <c r="F91" s="50"/>
      <c r="G91" s="17"/>
      <c r="H91" s="17"/>
      <c r="I91" s="17"/>
      <c r="J91" s="50"/>
      <c r="K91" s="50"/>
      <c r="L91" s="50"/>
    </row>
    <row r="92" spans="1:12" s="3" customFormat="1" x14ac:dyDescent="0.25">
      <c r="A92" s="53"/>
      <c r="B92" s="61"/>
      <c r="C92" s="52"/>
      <c r="D92" s="52"/>
      <c r="E92" s="50"/>
      <c r="F92" s="50"/>
      <c r="G92" s="17"/>
      <c r="H92" s="17"/>
      <c r="I92" s="17"/>
      <c r="J92" s="50"/>
      <c r="K92" s="50"/>
      <c r="L92" s="50"/>
    </row>
    <row r="93" spans="1:12" x14ac:dyDescent="0.25">
      <c r="A93" s="53"/>
      <c r="B93" s="61"/>
      <c r="C93" s="52"/>
      <c r="D93" s="52"/>
      <c r="E93" s="50"/>
      <c r="F93" s="50"/>
      <c r="G93" s="17"/>
      <c r="H93" s="17"/>
      <c r="I93" s="17"/>
      <c r="J93" s="50"/>
      <c r="K93" s="50"/>
      <c r="L93" s="50"/>
    </row>
    <row r="94" spans="1:12" s="3" customFormat="1" ht="75" customHeight="1" x14ac:dyDescent="0.25">
      <c r="A94" s="89" t="s">
        <v>91</v>
      </c>
      <c r="B94" s="89" t="s">
        <v>66</v>
      </c>
      <c r="C94" s="89">
        <f>SUM(C95,C99,C105)</f>
        <v>3</v>
      </c>
      <c r="D94" s="89">
        <f>SUM(D95,D99,D105)</f>
        <v>3</v>
      </c>
      <c r="E94" s="89"/>
      <c r="F94" s="89"/>
      <c r="G94" s="89">
        <f>SUM(G95,G99,G105)</f>
        <v>9</v>
      </c>
      <c r="H94" s="89">
        <f>SUM(H95,H99,H105)</f>
        <v>0</v>
      </c>
      <c r="I94" s="89">
        <f>I95+I99+I105</f>
        <v>283</v>
      </c>
      <c r="J94" s="89">
        <f>SUM(J95,J99,J105)</f>
        <v>0</v>
      </c>
      <c r="K94" s="89">
        <f>SUM(K95,K99,K105)</f>
        <v>0</v>
      </c>
      <c r="L94" s="89">
        <f>SUM(L95,L99,L105)</f>
        <v>0</v>
      </c>
    </row>
    <row r="95" spans="1:12" s="3" customFormat="1" x14ac:dyDescent="0.25">
      <c r="A95" s="53"/>
      <c r="B95" s="112" t="s">
        <v>211</v>
      </c>
      <c r="C95" s="113">
        <f>SUM(C96:C98)</f>
        <v>0</v>
      </c>
      <c r="D95" s="113">
        <f>SUM(D96:D98)</f>
        <v>0</v>
      </c>
      <c r="E95" s="180"/>
      <c r="F95" s="114"/>
      <c r="G95" s="113">
        <f t="shared" ref="G95:L95" si="19">SUM(G96:G98)</f>
        <v>0</v>
      </c>
      <c r="H95" s="113">
        <f t="shared" si="19"/>
        <v>0</v>
      </c>
      <c r="I95" s="113">
        <f t="shared" si="19"/>
        <v>0</v>
      </c>
      <c r="J95" s="114">
        <f t="shared" si="19"/>
        <v>0</v>
      </c>
      <c r="K95" s="114">
        <f t="shared" si="19"/>
        <v>0</v>
      </c>
      <c r="L95" s="114">
        <f t="shared" si="19"/>
        <v>0</v>
      </c>
    </row>
    <row r="96" spans="1:12" s="3" customFormat="1" x14ac:dyDescent="0.25">
      <c r="A96" s="53"/>
      <c r="B96" s="61"/>
      <c r="C96" s="52"/>
      <c r="D96" s="52"/>
      <c r="E96" s="50"/>
      <c r="F96" s="50"/>
      <c r="G96" s="17"/>
      <c r="H96" s="17"/>
      <c r="I96" s="17"/>
      <c r="J96" s="50"/>
      <c r="K96" s="50"/>
      <c r="L96" s="50"/>
    </row>
    <row r="97" spans="1:12" s="3" customFormat="1" x14ac:dyDescent="0.25">
      <c r="A97" s="53"/>
      <c r="B97" s="61"/>
      <c r="C97" s="52"/>
      <c r="D97" s="52"/>
      <c r="E97" s="50"/>
      <c r="F97" s="50"/>
      <c r="G97" s="17"/>
      <c r="H97" s="17"/>
      <c r="I97" s="17"/>
      <c r="J97" s="50"/>
      <c r="K97" s="50"/>
      <c r="L97" s="50"/>
    </row>
    <row r="98" spans="1:12" s="3" customFormat="1" x14ac:dyDescent="0.25">
      <c r="A98" s="53"/>
      <c r="B98" s="61"/>
      <c r="C98" s="52"/>
      <c r="D98" s="52"/>
      <c r="E98" s="50"/>
      <c r="F98" s="50"/>
      <c r="G98" s="17"/>
      <c r="H98" s="17"/>
      <c r="I98" s="17"/>
      <c r="J98" s="50"/>
      <c r="K98" s="50"/>
      <c r="L98" s="50"/>
    </row>
    <row r="99" spans="1:12" s="3" customFormat="1" x14ac:dyDescent="0.25">
      <c r="A99" s="53"/>
      <c r="B99" s="112" t="s">
        <v>212</v>
      </c>
      <c r="C99" s="113">
        <f>C100+C101+C102+C103+C104</f>
        <v>3</v>
      </c>
      <c r="D99" s="113">
        <f>D100+D101+D102+D103+D104</f>
        <v>3</v>
      </c>
      <c r="E99" s="180"/>
      <c r="F99" s="114"/>
      <c r="G99" s="113">
        <f t="shared" ref="G99:L99" si="20">SUM(G100:G104)</f>
        <v>9</v>
      </c>
      <c r="H99" s="113">
        <f t="shared" si="20"/>
        <v>0</v>
      </c>
      <c r="I99" s="113">
        <f t="shared" si="20"/>
        <v>283</v>
      </c>
      <c r="J99" s="114">
        <f t="shared" si="20"/>
        <v>0</v>
      </c>
      <c r="K99" s="114">
        <f t="shared" si="20"/>
        <v>0</v>
      </c>
      <c r="L99" s="114">
        <f t="shared" si="20"/>
        <v>0</v>
      </c>
    </row>
    <row r="100" spans="1:12" s="3" customFormat="1" ht="56.25" x14ac:dyDescent="0.25">
      <c r="A100" s="53"/>
      <c r="B100" s="213" t="s">
        <v>399</v>
      </c>
      <c r="C100" s="52">
        <v>1</v>
      </c>
      <c r="D100" s="52">
        <v>1</v>
      </c>
      <c r="E100" s="213" t="s">
        <v>400</v>
      </c>
      <c r="F100" s="50" t="s">
        <v>381</v>
      </c>
      <c r="G100" s="17">
        <v>2</v>
      </c>
      <c r="H100" s="17">
        <v>0</v>
      </c>
      <c r="I100" s="17">
        <v>48</v>
      </c>
      <c r="J100" s="50"/>
      <c r="K100" s="50"/>
      <c r="L100" s="50"/>
    </row>
    <row r="101" spans="1:12" s="3" customFormat="1" ht="56.25" x14ac:dyDescent="0.25">
      <c r="A101" s="53"/>
      <c r="B101" s="213" t="s">
        <v>401</v>
      </c>
      <c r="C101" s="52">
        <v>1</v>
      </c>
      <c r="D101" s="52">
        <v>1</v>
      </c>
      <c r="E101" s="213" t="s">
        <v>398</v>
      </c>
      <c r="F101" s="53" t="s">
        <v>402</v>
      </c>
      <c r="G101" s="17">
        <v>5</v>
      </c>
      <c r="H101" s="17"/>
      <c r="I101" s="17">
        <v>181</v>
      </c>
      <c r="J101" s="50"/>
      <c r="K101" s="50"/>
      <c r="L101" s="50"/>
    </row>
    <row r="102" spans="1:12" s="3" customFormat="1" ht="56.25" x14ac:dyDescent="0.25">
      <c r="A102" s="53"/>
      <c r="B102" s="213" t="s">
        <v>403</v>
      </c>
      <c r="C102" s="52">
        <v>1</v>
      </c>
      <c r="D102" s="52">
        <v>1</v>
      </c>
      <c r="E102" s="213" t="s">
        <v>404</v>
      </c>
      <c r="F102" s="53" t="s">
        <v>405</v>
      </c>
      <c r="G102" s="17">
        <v>2</v>
      </c>
      <c r="H102" s="17"/>
      <c r="I102" s="17">
        <v>54</v>
      </c>
      <c r="J102" s="50"/>
      <c r="K102" s="50"/>
      <c r="L102" s="50"/>
    </row>
    <row r="103" spans="1:12" s="3" customFormat="1" x14ac:dyDescent="0.25">
      <c r="A103" s="53"/>
      <c r="B103" s="61"/>
      <c r="C103" s="52"/>
      <c r="D103" s="52"/>
      <c r="E103" s="50"/>
      <c r="F103" s="50"/>
      <c r="G103" s="17"/>
      <c r="H103" s="17"/>
      <c r="I103" s="17"/>
      <c r="J103" s="50"/>
      <c r="K103" s="50"/>
      <c r="L103" s="50"/>
    </row>
    <row r="104" spans="1:12" s="3" customFormat="1" x14ac:dyDescent="0.25">
      <c r="A104" s="53"/>
      <c r="B104" s="61"/>
      <c r="C104" s="52"/>
      <c r="D104" s="52"/>
      <c r="E104" s="50"/>
      <c r="F104" s="50"/>
      <c r="G104" s="17"/>
      <c r="H104" s="17"/>
      <c r="I104" s="17"/>
      <c r="J104" s="50"/>
      <c r="K104" s="50"/>
      <c r="L104" s="50"/>
    </row>
    <row r="105" spans="1:12" s="3" customFormat="1" x14ac:dyDescent="0.25">
      <c r="A105" s="53"/>
      <c r="B105" s="112" t="s">
        <v>213</v>
      </c>
      <c r="C105" s="113">
        <f>SUM(C106:C109)</f>
        <v>0</v>
      </c>
      <c r="D105" s="113">
        <f>SUM(D106:D109)</f>
        <v>0</v>
      </c>
      <c r="E105" s="180"/>
      <c r="F105" s="114"/>
      <c r="G105" s="113">
        <f t="shared" ref="G105:L105" si="21">SUM(G106:G109)</f>
        <v>0</v>
      </c>
      <c r="H105" s="113">
        <f t="shared" si="21"/>
        <v>0</v>
      </c>
      <c r="I105" s="113">
        <f t="shared" si="21"/>
        <v>0</v>
      </c>
      <c r="J105" s="114">
        <f t="shared" si="21"/>
        <v>0</v>
      </c>
      <c r="K105" s="114">
        <f t="shared" si="21"/>
        <v>0</v>
      </c>
      <c r="L105" s="114">
        <f t="shared" si="21"/>
        <v>0</v>
      </c>
    </row>
    <row r="106" spans="1:12" s="3" customFormat="1" x14ac:dyDescent="0.25">
      <c r="A106" s="53"/>
      <c r="B106" s="61"/>
      <c r="C106" s="52"/>
      <c r="D106" s="52"/>
      <c r="E106" s="50"/>
      <c r="F106" s="50"/>
      <c r="G106" s="17"/>
      <c r="H106" s="17"/>
      <c r="I106" s="17"/>
      <c r="J106" s="50"/>
      <c r="K106" s="50"/>
      <c r="L106" s="50"/>
    </row>
    <row r="107" spans="1:12" s="3" customFormat="1" x14ac:dyDescent="0.25">
      <c r="A107" s="53"/>
      <c r="B107" s="61"/>
      <c r="C107" s="52"/>
      <c r="D107" s="52"/>
      <c r="E107" s="50"/>
      <c r="F107" s="50"/>
      <c r="G107" s="17"/>
      <c r="H107" s="17"/>
      <c r="I107" s="17"/>
      <c r="J107" s="50"/>
      <c r="K107" s="50"/>
      <c r="L107" s="50"/>
    </row>
    <row r="108" spans="1:12" s="3" customFormat="1" x14ac:dyDescent="0.25">
      <c r="A108" s="53"/>
      <c r="B108" s="61"/>
      <c r="C108" s="52"/>
      <c r="D108" s="52"/>
      <c r="E108" s="50"/>
      <c r="F108" s="50"/>
      <c r="G108" s="17"/>
      <c r="H108" s="17"/>
      <c r="I108" s="17"/>
      <c r="J108" s="50"/>
      <c r="K108" s="50"/>
      <c r="L108" s="50"/>
    </row>
    <row r="109" spans="1:12" x14ac:dyDescent="0.25">
      <c r="A109" s="53"/>
      <c r="B109" s="61"/>
      <c r="C109" s="52"/>
      <c r="D109" s="52"/>
      <c r="E109" s="50"/>
      <c r="F109" s="50"/>
      <c r="G109" s="17"/>
      <c r="H109" s="17"/>
      <c r="I109" s="17"/>
      <c r="J109" s="50"/>
      <c r="K109" s="50"/>
      <c r="L109" s="50"/>
    </row>
    <row r="110" spans="1:12" ht="187.5" customHeight="1" x14ac:dyDescent="0.25">
      <c r="A110" s="89" t="s">
        <v>179</v>
      </c>
      <c r="B110" s="89" t="s">
        <v>180</v>
      </c>
      <c r="C110" s="89">
        <f>SUM(C111,C115,C118)</f>
        <v>0</v>
      </c>
      <c r="D110" s="89">
        <f>SUM(D111,D115,D118)</f>
        <v>0</v>
      </c>
      <c r="E110" s="89"/>
      <c r="F110" s="89"/>
      <c r="G110" s="89">
        <f t="shared" ref="G110:K110" si="22">SUM(G111,G115,G118)</f>
        <v>0</v>
      </c>
      <c r="H110" s="89">
        <f t="shared" si="22"/>
        <v>0</v>
      </c>
      <c r="I110" s="89">
        <f t="shared" si="22"/>
        <v>0</v>
      </c>
      <c r="J110" s="89">
        <f t="shared" si="22"/>
        <v>0</v>
      </c>
      <c r="K110" s="89">
        <f t="shared" si="22"/>
        <v>0</v>
      </c>
      <c r="L110" s="89">
        <f>L111+L115+L118</f>
        <v>0</v>
      </c>
    </row>
    <row r="111" spans="1:12" x14ac:dyDescent="0.25">
      <c r="A111" s="53"/>
      <c r="B111" s="112" t="s">
        <v>211</v>
      </c>
      <c r="C111" s="113">
        <f>SUM(C112:C114)</f>
        <v>0</v>
      </c>
      <c r="D111" s="113">
        <f>SUM(D112:D114)</f>
        <v>0</v>
      </c>
      <c r="E111" s="180"/>
      <c r="F111" s="114"/>
      <c r="G111" s="113">
        <f t="shared" ref="G111:K111" si="23">SUM(G112:G114)</f>
        <v>0</v>
      </c>
      <c r="H111" s="113">
        <f t="shared" si="23"/>
        <v>0</v>
      </c>
      <c r="I111" s="113">
        <f t="shared" si="23"/>
        <v>0</v>
      </c>
      <c r="J111" s="114">
        <f t="shared" si="23"/>
        <v>0</v>
      </c>
      <c r="K111" s="114">
        <f t="shared" si="23"/>
        <v>0</v>
      </c>
      <c r="L111" s="114">
        <f>L112+L113+L114</f>
        <v>0</v>
      </c>
    </row>
    <row r="112" spans="1:12" x14ac:dyDescent="0.25">
      <c r="A112" s="53"/>
      <c r="B112" s="61"/>
      <c r="C112" s="52"/>
      <c r="D112" s="52"/>
      <c r="E112" s="50"/>
      <c r="F112" s="50"/>
      <c r="G112" s="17"/>
      <c r="H112" s="17"/>
      <c r="I112" s="17"/>
      <c r="J112" s="50"/>
      <c r="K112" s="50"/>
      <c r="L112" s="50"/>
    </row>
    <row r="113" spans="1:12" x14ac:dyDescent="0.25">
      <c r="A113" s="53"/>
      <c r="B113" s="61"/>
      <c r="C113" s="52"/>
      <c r="D113" s="52"/>
      <c r="E113" s="50"/>
      <c r="F113" s="50"/>
      <c r="G113" s="17"/>
      <c r="H113" s="17"/>
      <c r="I113" s="17"/>
      <c r="J113" s="50"/>
      <c r="K113" s="50"/>
      <c r="L113" s="50"/>
    </row>
    <row r="114" spans="1:12" x14ac:dyDescent="0.25">
      <c r="A114" s="53"/>
      <c r="B114" s="61"/>
      <c r="C114" s="52"/>
      <c r="D114" s="52"/>
      <c r="E114" s="50"/>
      <c r="F114" s="50"/>
      <c r="G114" s="17"/>
      <c r="H114" s="17"/>
      <c r="I114" s="17"/>
      <c r="J114" s="50"/>
      <c r="K114" s="50"/>
      <c r="L114" s="50"/>
    </row>
    <row r="115" spans="1:12" x14ac:dyDescent="0.25">
      <c r="A115" s="53"/>
      <c r="B115" s="112" t="s">
        <v>212</v>
      </c>
      <c r="C115" s="113">
        <f>SUM(C116:C117)</f>
        <v>0</v>
      </c>
      <c r="D115" s="113">
        <f>SUM(D116:D117)</f>
        <v>0</v>
      </c>
      <c r="E115" s="180"/>
      <c r="F115" s="114"/>
      <c r="G115" s="113">
        <f t="shared" ref="G115:L115" si="24">SUM(G116:G117)</f>
        <v>0</v>
      </c>
      <c r="H115" s="113">
        <f t="shared" si="24"/>
        <v>0</v>
      </c>
      <c r="I115" s="113">
        <f t="shared" si="24"/>
        <v>0</v>
      </c>
      <c r="J115" s="114">
        <f t="shared" si="24"/>
        <v>0</v>
      </c>
      <c r="K115" s="114">
        <f t="shared" si="24"/>
        <v>0</v>
      </c>
      <c r="L115" s="114">
        <f t="shared" si="24"/>
        <v>0</v>
      </c>
    </row>
    <row r="116" spans="1:12" x14ac:dyDescent="0.25">
      <c r="A116" s="53"/>
      <c r="B116" s="61"/>
      <c r="C116" s="52"/>
      <c r="D116" s="52"/>
      <c r="E116" s="50"/>
      <c r="F116" s="50"/>
      <c r="G116" s="17"/>
      <c r="H116" s="17"/>
      <c r="I116" s="17"/>
      <c r="J116" s="50"/>
      <c r="K116" s="50"/>
      <c r="L116" s="50"/>
    </row>
    <row r="117" spans="1:12" x14ac:dyDescent="0.25">
      <c r="A117" s="53"/>
      <c r="B117" s="61"/>
      <c r="C117" s="52"/>
      <c r="D117" s="52"/>
      <c r="E117" s="50"/>
      <c r="F117" s="50"/>
      <c r="G117" s="17"/>
      <c r="H117" s="17"/>
      <c r="I117" s="17"/>
      <c r="J117" s="50"/>
      <c r="K117" s="50"/>
      <c r="L117" s="50"/>
    </row>
    <row r="118" spans="1:12" x14ac:dyDescent="0.25">
      <c r="A118" s="53"/>
      <c r="B118" s="112" t="s">
        <v>213</v>
      </c>
      <c r="C118" s="113">
        <f>SUM(C119:C121)</f>
        <v>0</v>
      </c>
      <c r="D118" s="113">
        <f>SUM(D119:D121)</f>
        <v>0</v>
      </c>
      <c r="E118" s="180"/>
      <c r="F118" s="114"/>
      <c r="G118" s="113">
        <f t="shared" ref="G118:L118" si="25">SUM(G119:G121)</f>
        <v>0</v>
      </c>
      <c r="H118" s="113">
        <f t="shared" si="25"/>
        <v>0</v>
      </c>
      <c r="I118" s="113">
        <f t="shared" si="25"/>
        <v>0</v>
      </c>
      <c r="J118" s="114">
        <f t="shared" si="25"/>
        <v>0</v>
      </c>
      <c r="K118" s="114">
        <f t="shared" si="25"/>
        <v>0</v>
      </c>
      <c r="L118" s="114">
        <f t="shared" si="25"/>
        <v>0</v>
      </c>
    </row>
    <row r="119" spans="1:12" x14ac:dyDescent="0.25">
      <c r="A119" s="53"/>
      <c r="B119" s="61"/>
      <c r="C119" s="52"/>
      <c r="D119" s="52"/>
      <c r="E119" s="50"/>
      <c r="F119" s="50"/>
      <c r="G119" s="17"/>
      <c r="H119" s="17"/>
      <c r="I119" s="17"/>
      <c r="J119" s="50"/>
      <c r="K119" s="50"/>
      <c r="L119" s="50"/>
    </row>
    <row r="120" spans="1:12" x14ac:dyDescent="0.25">
      <c r="A120" s="53"/>
      <c r="B120" s="61"/>
      <c r="C120" s="52"/>
      <c r="D120" s="52"/>
      <c r="E120" s="50"/>
      <c r="F120" s="50"/>
      <c r="G120" s="17"/>
      <c r="H120" s="17"/>
      <c r="I120" s="17"/>
      <c r="J120" s="50"/>
      <c r="K120" s="50"/>
      <c r="L120" s="50"/>
    </row>
    <row r="121" spans="1:12" x14ac:dyDescent="0.25">
      <c r="A121" s="53"/>
      <c r="B121" s="61"/>
      <c r="C121" s="52"/>
      <c r="D121" s="52"/>
      <c r="E121" s="50"/>
      <c r="F121" s="50"/>
      <c r="G121" s="17"/>
      <c r="H121" s="17"/>
      <c r="I121" s="17"/>
      <c r="J121" s="50"/>
      <c r="K121" s="50"/>
      <c r="L121" s="50"/>
    </row>
    <row r="122" spans="1:12" ht="19.5" x14ac:dyDescent="0.35">
      <c r="A122" s="296" t="s">
        <v>178</v>
      </c>
      <c r="B122" s="296"/>
      <c r="C122" s="296"/>
      <c r="D122" s="296"/>
      <c r="E122" s="296"/>
      <c r="F122" s="296"/>
      <c r="G122" s="296"/>
      <c r="H122" s="296"/>
      <c r="I122" s="296"/>
      <c r="J122" s="296"/>
      <c r="K122" s="89"/>
      <c r="L122" s="89"/>
    </row>
    <row r="123" spans="1:12" x14ac:dyDescent="0.3">
      <c r="K123" s="182"/>
      <c r="L123" s="111"/>
    </row>
    <row r="124" spans="1:12" x14ac:dyDescent="0.3">
      <c r="K124" s="111"/>
      <c r="L124" s="111"/>
    </row>
    <row r="125" spans="1:12" x14ac:dyDescent="0.3">
      <c r="K125" s="111"/>
      <c r="L125" s="111"/>
    </row>
    <row r="126" spans="1:12" x14ac:dyDescent="0.3">
      <c r="K126" s="111"/>
      <c r="L126" s="111"/>
    </row>
    <row r="127" spans="1:12" x14ac:dyDescent="0.3">
      <c r="K127" s="111"/>
      <c r="L127" s="111"/>
    </row>
    <row r="128" spans="1:12" x14ac:dyDescent="0.3">
      <c r="K128" s="111"/>
      <c r="L128" s="111"/>
    </row>
    <row r="129" spans="1:12" x14ac:dyDescent="0.3">
      <c r="K129" s="111"/>
      <c r="L129" s="111"/>
    </row>
    <row r="130" spans="1:12" x14ac:dyDescent="0.3">
      <c r="K130" s="111"/>
      <c r="L130" s="111"/>
    </row>
    <row r="131" spans="1:12" x14ac:dyDescent="0.3">
      <c r="K131" s="111"/>
      <c r="L131" s="11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 s="111"/>
      <c r="L132" s="111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 s="183"/>
      <c r="L133" s="18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 s="111"/>
      <c r="L134" s="111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 s="111"/>
      <c r="L135" s="111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 s="111"/>
      <c r="L136" s="111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 s="111"/>
      <c r="L137" s="111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 s="111"/>
      <c r="L138" s="111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 s="111"/>
      <c r="L139" s="111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 s="111"/>
      <c r="L140" s="111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 s="111"/>
      <c r="L141" s="11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 s="111"/>
      <c r="L142" s="111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 s="111"/>
      <c r="L143" s="111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 s="183"/>
      <c r="L144" s="183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 s="111"/>
      <c r="L145" s="111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 s="111"/>
      <c r="L146" s="111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 s="111"/>
      <c r="L147" s="111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 s="111"/>
      <c r="L148" s="111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 s="111"/>
      <c r="L149" s="111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 s="111"/>
      <c r="L150" s="111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 s="111"/>
      <c r="L151" s="11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 s="111"/>
      <c r="L152" s="111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 s="111"/>
      <c r="L153" s="111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 s="111"/>
      <c r="L154" s="111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 s="183"/>
      <c r="L155" s="183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 s="111"/>
      <c r="L156" s="111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 s="111"/>
      <c r="L157" s="111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 s="111"/>
      <c r="L158" s="111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 s="111"/>
      <c r="L159" s="111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 s="111"/>
      <c r="L160" s="111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 s="111"/>
      <c r="L161" s="11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 s="111"/>
      <c r="L162" s="111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 s="111"/>
      <c r="L163" s="111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 s="111"/>
      <c r="L164" s="111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 s="111"/>
      <c r="L165" s="111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 s="183"/>
      <c r="L166" s="183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 s="111"/>
      <c r="L167" s="111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 s="111"/>
      <c r="L168" s="111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 s="111"/>
      <c r="L169" s="111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 s="111"/>
      <c r="L170" s="111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 s="111"/>
      <c r="L171" s="11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 s="111"/>
      <c r="L172" s="111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 s="111"/>
      <c r="L173" s="111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 s="111"/>
      <c r="L174" s="111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 s="111"/>
      <c r="L175" s="111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 s="111"/>
      <c r="L176" s="111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 s="183"/>
      <c r="L177" s="183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 s="111"/>
      <c r="L178" s="111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 s="111"/>
      <c r="L179" s="111"/>
    </row>
  </sheetData>
  <sheetProtection sort="0" autoFilter="0" pivotTables="0"/>
  <mergeCells count="11">
    <mergeCell ref="K2:K3"/>
    <mergeCell ref="L2:L3"/>
    <mergeCell ref="A122:J122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7FFFF"/>
  </sheetPr>
  <dimension ref="A1:G5"/>
  <sheetViews>
    <sheetView view="pageBreakPreview" zoomScale="70" zoomScaleSheetLayoutView="70" workbookViewId="0">
      <selection activeCell="G4" sqref="G4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256" t="s">
        <v>97</v>
      </c>
      <c r="B1" s="256"/>
      <c r="C1" s="256"/>
      <c r="D1" s="256"/>
      <c r="E1" s="256"/>
      <c r="F1" s="256"/>
      <c r="G1" s="256"/>
    </row>
    <row r="2" spans="1:7" ht="54.75" customHeight="1" x14ac:dyDescent="0.25">
      <c r="A2" s="273" t="s">
        <v>98</v>
      </c>
      <c r="B2" s="298" t="s">
        <v>99</v>
      </c>
      <c r="C2" s="299"/>
      <c r="D2" s="273" t="s">
        <v>101</v>
      </c>
      <c r="E2" s="273" t="s">
        <v>102</v>
      </c>
      <c r="F2" s="273" t="s">
        <v>103</v>
      </c>
      <c r="G2" s="277" t="s">
        <v>104</v>
      </c>
    </row>
    <row r="3" spans="1:7" ht="21" customHeight="1" x14ac:dyDescent="0.25">
      <c r="A3" s="275"/>
      <c r="B3" s="45" t="s">
        <v>53</v>
      </c>
      <c r="C3" s="45" t="s">
        <v>83</v>
      </c>
      <c r="D3" s="275"/>
      <c r="E3" s="275"/>
      <c r="F3" s="275"/>
      <c r="G3" s="277"/>
    </row>
    <row r="4" spans="1:7" ht="43.5" customHeight="1" x14ac:dyDescent="0.25">
      <c r="A4" s="46" t="s">
        <v>265</v>
      </c>
      <c r="B4" s="49"/>
      <c r="C4" s="49">
        <f>92+36</f>
        <v>128</v>
      </c>
      <c r="D4" s="68" t="s">
        <v>282</v>
      </c>
      <c r="E4" s="68" t="s">
        <v>284</v>
      </c>
      <c r="F4" s="88" t="s">
        <v>283</v>
      </c>
      <c r="G4" s="61" t="s">
        <v>285</v>
      </c>
    </row>
    <row r="5" spans="1:7" ht="37.5" customHeight="1" x14ac:dyDescent="0.25">
      <c r="A5" s="48" t="s">
        <v>100</v>
      </c>
      <c r="B5" s="49"/>
      <c r="C5" s="49"/>
      <c r="D5" s="68"/>
      <c r="E5" s="88"/>
      <c r="F5" s="88"/>
      <c r="G5" s="61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FF"/>
  </sheetPr>
  <dimension ref="A1:I59"/>
  <sheetViews>
    <sheetView view="pageBreakPreview" topLeftCell="C1" zoomScale="90" zoomScaleSheetLayoutView="90" workbookViewId="0">
      <selection activeCell="D4" sqref="D4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04" t="s">
        <v>105</v>
      </c>
      <c r="B1" s="304"/>
      <c r="C1" s="304"/>
      <c r="D1" s="304"/>
      <c r="E1" s="304"/>
      <c r="F1" s="304"/>
      <c r="G1" s="304"/>
      <c r="H1" s="304"/>
      <c r="I1" s="304"/>
    </row>
    <row r="2" spans="1:9" s="3" customFormat="1" ht="38.25" customHeight="1" x14ac:dyDescent="0.25">
      <c r="A2" s="302" t="s">
        <v>56</v>
      </c>
      <c r="B2" s="302" t="s">
        <v>106</v>
      </c>
      <c r="C2" s="303" t="s">
        <v>107</v>
      </c>
      <c r="D2" s="303"/>
      <c r="E2" s="302" t="s">
        <v>108</v>
      </c>
      <c r="F2" s="302" t="s">
        <v>87</v>
      </c>
      <c r="G2" s="302" t="s">
        <v>110</v>
      </c>
      <c r="H2" s="302"/>
      <c r="I2" s="302" t="s">
        <v>112</v>
      </c>
    </row>
    <row r="3" spans="1:9" s="3" customFormat="1" ht="55.5" customHeight="1" x14ac:dyDescent="0.25">
      <c r="A3" s="302"/>
      <c r="B3" s="302"/>
      <c r="C3" s="15" t="s">
        <v>53</v>
      </c>
      <c r="D3" s="15" t="s">
        <v>83</v>
      </c>
      <c r="E3" s="302"/>
      <c r="F3" s="302"/>
      <c r="G3" s="4" t="s">
        <v>109</v>
      </c>
      <c r="H3" s="4" t="s">
        <v>111</v>
      </c>
      <c r="I3" s="302"/>
    </row>
    <row r="4" spans="1:9" ht="37.5" x14ac:dyDescent="0.25">
      <c r="A4" s="50">
        <v>1</v>
      </c>
      <c r="B4" s="61" t="s">
        <v>286</v>
      </c>
      <c r="C4" s="52">
        <v>30</v>
      </c>
      <c r="D4" s="52">
        <v>30</v>
      </c>
      <c r="E4" s="50" t="s">
        <v>287</v>
      </c>
      <c r="F4" s="61" t="s">
        <v>289</v>
      </c>
      <c r="G4" s="17">
        <v>30</v>
      </c>
      <c r="H4" s="17">
        <v>0</v>
      </c>
      <c r="I4" s="204" t="s">
        <v>288</v>
      </c>
    </row>
    <row r="5" spans="1:9" ht="18.75" x14ac:dyDescent="0.25">
      <c r="A5" s="50">
        <v>2</v>
      </c>
      <c r="B5" s="61"/>
      <c r="C5" s="52">
        <v>0</v>
      </c>
      <c r="D5" s="52">
        <v>0</v>
      </c>
      <c r="E5" s="50"/>
      <c r="F5" s="61"/>
      <c r="G5" s="17">
        <v>0</v>
      </c>
      <c r="H5" s="17">
        <v>0</v>
      </c>
      <c r="I5" s="50"/>
    </row>
    <row r="6" spans="1:9" ht="18.75" x14ac:dyDescent="0.25">
      <c r="A6" s="50">
        <v>3</v>
      </c>
      <c r="B6" s="61"/>
      <c r="C6" s="52">
        <v>0</v>
      </c>
      <c r="D6" s="52">
        <v>0</v>
      </c>
      <c r="E6" s="50"/>
      <c r="F6" s="61"/>
      <c r="G6" s="17">
        <v>0</v>
      </c>
      <c r="H6" s="17">
        <v>0</v>
      </c>
      <c r="I6" s="50"/>
    </row>
    <row r="7" spans="1:9" ht="18.75" x14ac:dyDescent="0.25">
      <c r="A7" s="50">
        <v>4</v>
      </c>
      <c r="B7" s="61"/>
      <c r="C7" s="52">
        <v>0</v>
      </c>
      <c r="D7" s="52">
        <v>0</v>
      </c>
      <c r="E7" s="50"/>
      <c r="F7" s="61"/>
      <c r="G7" s="17">
        <v>0</v>
      </c>
      <c r="H7" s="17">
        <v>0</v>
      </c>
      <c r="I7" s="50"/>
    </row>
    <row r="8" spans="1:9" ht="18.75" x14ac:dyDescent="0.25">
      <c r="A8" s="50">
        <v>5</v>
      </c>
      <c r="B8" s="61"/>
      <c r="C8" s="52">
        <v>0</v>
      </c>
      <c r="D8" s="52">
        <v>0</v>
      </c>
      <c r="E8" s="50"/>
      <c r="F8" s="61"/>
      <c r="G8" s="17">
        <v>0</v>
      </c>
      <c r="H8" s="17">
        <v>0</v>
      </c>
      <c r="I8" s="50"/>
    </row>
    <row r="9" spans="1:9" ht="18.75" x14ac:dyDescent="0.25">
      <c r="A9" s="50">
        <v>6</v>
      </c>
      <c r="B9" s="61"/>
      <c r="C9" s="52">
        <v>0</v>
      </c>
      <c r="D9" s="52">
        <v>0</v>
      </c>
      <c r="E9" s="50"/>
      <c r="F9" s="61"/>
      <c r="G9" s="17">
        <v>0</v>
      </c>
      <c r="H9" s="17">
        <v>0</v>
      </c>
      <c r="I9" s="50"/>
    </row>
    <row r="10" spans="1:9" ht="18.75" x14ac:dyDescent="0.25">
      <c r="A10" s="50">
        <v>7</v>
      </c>
      <c r="B10" s="61"/>
      <c r="C10" s="52">
        <v>0</v>
      </c>
      <c r="D10" s="52">
        <v>0</v>
      </c>
      <c r="E10" s="50"/>
      <c r="F10" s="61"/>
      <c r="G10" s="17">
        <v>0</v>
      </c>
      <c r="H10" s="17">
        <v>0</v>
      </c>
      <c r="I10" s="50"/>
    </row>
    <row r="11" spans="1:9" ht="18.75" x14ac:dyDescent="0.25">
      <c r="A11" s="50">
        <v>8</v>
      </c>
      <c r="B11" s="61"/>
      <c r="C11" s="52">
        <v>0</v>
      </c>
      <c r="D11" s="52">
        <v>0</v>
      </c>
      <c r="E11" s="50"/>
      <c r="F11" s="61"/>
      <c r="G11" s="17">
        <v>0</v>
      </c>
      <c r="H11" s="17">
        <v>0</v>
      </c>
      <c r="I11" s="50"/>
    </row>
    <row r="12" spans="1:9" ht="18.75" x14ac:dyDescent="0.25">
      <c r="A12" s="50">
        <v>9</v>
      </c>
      <c r="B12" s="61"/>
      <c r="C12" s="52">
        <v>0</v>
      </c>
      <c r="D12" s="52">
        <v>0</v>
      </c>
      <c r="E12" s="50"/>
      <c r="F12" s="61"/>
      <c r="G12" s="17">
        <v>0</v>
      </c>
      <c r="H12" s="17">
        <v>0</v>
      </c>
      <c r="I12" s="50"/>
    </row>
    <row r="13" spans="1:9" ht="18.75" x14ac:dyDescent="0.25">
      <c r="A13" s="50">
        <v>10</v>
      </c>
      <c r="B13" s="61"/>
      <c r="C13" s="52">
        <v>0</v>
      </c>
      <c r="D13" s="52">
        <v>0</v>
      </c>
      <c r="E13" s="50"/>
      <c r="F13" s="61"/>
      <c r="G13" s="17">
        <v>0</v>
      </c>
      <c r="H13" s="17">
        <v>0</v>
      </c>
      <c r="I13" s="50"/>
    </row>
    <row r="14" spans="1:9" ht="18.75" x14ac:dyDescent="0.25">
      <c r="A14" s="50">
        <v>11</v>
      </c>
      <c r="B14" s="61"/>
      <c r="C14" s="52">
        <v>0</v>
      </c>
      <c r="D14" s="52">
        <v>0</v>
      </c>
      <c r="E14" s="50"/>
      <c r="F14" s="61"/>
      <c r="G14" s="17">
        <v>0</v>
      </c>
      <c r="H14" s="17">
        <v>0</v>
      </c>
      <c r="I14" s="50"/>
    </row>
    <row r="15" spans="1:9" ht="18.75" x14ac:dyDescent="0.25">
      <c r="A15" s="50">
        <v>12</v>
      </c>
      <c r="B15" s="61"/>
      <c r="C15" s="52">
        <v>0</v>
      </c>
      <c r="D15" s="52">
        <v>0</v>
      </c>
      <c r="E15" s="50"/>
      <c r="F15" s="61"/>
      <c r="G15" s="17">
        <v>0</v>
      </c>
      <c r="H15" s="17">
        <v>0</v>
      </c>
      <c r="I15" s="50"/>
    </row>
    <row r="16" spans="1:9" ht="18.75" x14ac:dyDescent="0.25">
      <c r="A16" s="50">
        <v>13</v>
      </c>
      <c r="B16" s="61"/>
      <c r="C16" s="52">
        <v>0</v>
      </c>
      <c r="D16" s="52">
        <v>0</v>
      </c>
      <c r="E16" s="50"/>
      <c r="F16" s="61"/>
      <c r="G16" s="17">
        <v>0</v>
      </c>
      <c r="H16" s="17">
        <v>0</v>
      </c>
      <c r="I16" s="50"/>
    </row>
    <row r="17" spans="1:9" ht="18.75" x14ac:dyDescent="0.25">
      <c r="A17" s="50">
        <v>14</v>
      </c>
      <c r="B17" s="61"/>
      <c r="C17" s="52">
        <v>0</v>
      </c>
      <c r="D17" s="52">
        <v>0</v>
      </c>
      <c r="E17" s="50"/>
      <c r="F17" s="61"/>
      <c r="G17" s="17">
        <v>0</v>
      </c>
      <c r="H17" s="17">
        <v>0</v>
      </c>
      <c r="I17" s="50"/>
    </row>
    <row r="18" spans="1:9" ht="18.75" x14ac:dyDescent="0.25">
      <c r="A18" s="50">
        <v>15</v>
      </c>
      <c r="B18" s="61"/>
      <c r="C18" s="52">
        <v>0</v>
      </c>
      <c r="D18" s="52">
        <v>0</v>
      </c>
      <c r="E18" s="50"/>
      <c r="F18" s="61"/>
      <c r="G18" s="17">
        <v>0</v>
      </c>
      <c r="H18" s="17">
        <v>0</v>
      </c>
      <c r="I18" s="50"/>
    </row>
    <row r="19" spans="1:9" ht="18.75" x14ac:dyDescent="0.25">
      <c r="A19" s="50">
        <v>16</v>
      </c>
      <c r="B19" s="61"/>
      <c r="C19" s="17">
        <v>0</v>
      </c>
      <c r="D19" s="17">
        <v>0</v>
      </c>
      <c r="E19" s="50"/>
      <c r="F19" s="61"/>
      <c r="G19" s="17">
        <v>0</v>
      </c>
      <c r="H19" s="17">
        <v>0</v>
      </c>
      <c r="I19" s="50"/>
    </row>
    <row r="20" spans="1:9" ht="18.75" x14ac:dyDescent="0.25">
      <c r="A20" s="50">
        <v>17</v>
      </c>
      <c r="B20" s="61"/>
      <c r="C20" s="17">
        <v>0</v>
      </c>
      <c r="D20" s="17">
        <v>0</v>
      </c>
      <c r="E20" s="50"/>
      <c r="F20" s="61"/>
      <c r="G20" s="17">
        <v>0</v>
      </c>
      <c r="H20" s="17">
        <v>0</v>
      </c>
      <c r="I20" s="50"/>
    </row>
    <row r="21" spans="1:9" ht="18.75" x14ac:dyDescent="0.25">
      <c r="A21" s="50">
        <v>18</v>
      </c>
      <c r="B21" s="61"/>
      <c r="C21" s="17">
        <v>0</v>
      </c>
      <c r="D21" s="17">
        <v>0</v>
      </c>
      <c r="E21" s="50"/>
      <c r="F21" s="61"/>
      <c r="G21" s="17">
        <v>0</v>
      </c>
      <c r="H21" s="17">
        <v>0</v>
      </c>
      <c r="I21" s="50"/>
    </row>
    <row r="22" spans="1:9" ht="18.75" x14ac:dyDescent="0.25">
      <c r="A22" s="50">
        <v>19</v>
      </c>
      <c r="B22" s="61"/>
      <c r="C22" s="17">
        <v>0</v>
      </c>
      <c r="D22" s="17">
        <v>0</v>
      </c>
      <c r="E22" s="50"/>
      <c r="F22" s="61"/>
      <c r="G22" s="17">
        <v>0</v>
      </c>
      <c r="H22" s="17">
        <v>0</v>
      </c>
      <c r="I22" s="50"/>
    </row>
    <row r="23" spans="1:9" ht="18.75" x14ac:dyDescent="0.25">
      <c r="A23" s="50">
        <v>20</v>
      </c>
      <c r="B23" s="61"/>
      <c r="C23" s="17">
        <v>0</v>
      </c>
      <c r="D23" s="17">
        <v>0</v>
      </c>
      <c r="E23" s="50"/>
      <c r="F23" s="61"/>
      <c r="G23" s="17">
        <v>0</v>
      </c>
      <c r="H23" s="17">
        <v>0</v>
      </c>
      <c r="I23" s="50"/>
    </row>
    <row r="24" spans="1:9" ht="18.75" x14ac:dyDescent="0.25">
      <c r="A24" s="50">
        <v>21</v>
      </c>
      <c r="B24" s="61"/>
      <c r="C24" s="17">
        <v>0</v>
      </c>
      <c r="D24" s="17">
        <v>0</v>
      </c>
      <c r="E24" s="50"/>
      <c r="F24" s="61"/>
      <c r="G24" s="17">
        <v>0</v>
      </c>
      <c r="H24" s="17">
        <v>0</v>
      </c>
      <c r="I24" s="50"/>
    </row>
    <row r="25" spans="1:9" ht="18.75" x14ac:dyDescent="0.25">
      <c r="A25" s="50">
        <v>22</v>
      </c>
      <c r="B25" s="61"/>
      <c r="C25" s="17">
        <v>0</v>
      </c>
      <c r="D25" s="17">
        <v>0</v>
      </c>
      <c r="E25" s="50"/>
      <c r="F25" s="61"/>
      <c r="G25" s="17">
        <v>0</v>
      </c>
      <c r="H25" s="17">
        <v>0</v>
      </c>
      <c r="I25" s="50"/>
    </row>
    <row r="26" spans="1:9" ht="18.75" x14ac:dyDescent="0.25">
      <c r="A26" s="50">
        <v>23</v>
      </c>
      <c r="B26" s="61"/>
      <c r="C26" s="17">
        <v>0</v>
      </c>
      <c r="D26" s="17">
        <v>0</v>
      </c>
      <c r="E26" s="50"/>
      <c r="F26" s="61"/>
      <c r="G26" s="17">
        <v>0</v>
      </c>
      <c r="H26" s="17">
        <v>0</v>
      </c>
      <c r="I26" s="50"/>
    </row>
    <row r="27" spans="1:9" ht="18.75" x14ac:dyDescent="0.25">
      <c r="A27" s="50">
        <v>24</v>
      </c>
      <c r="B27" s="61"/>
      <c r="C27" s="17">
        <v>0</v>
      </c>
      <c r="D27" s="17">
        <v>0</v>
      </c>
      <c r="E27" s="50"/>
      <c r="F27" s="61"/>
      <c r="G27" s="17">
        <v>0</v>
      </c>
      <c r="H27" s="17">
        <v>0</v>
      </c>
      <c r="I27" s="50"/>
    </row>
    <row r="28" spans="1:9" ht="18.75" x14ac:dyDescent="0.25">
      <c r="A28" s="50">
        <v>25</v>
      </c>
      <c r="B28" s="61"/>
      <c r="C28" s="17">
        <v>0</v>
      </c>
      <c r="D28" s="17">
        <v>0</v>
      </c>
      <c r="E28" s="50"/>
      <c r="F28" s="61"/>
      <c r="G28" s="17">
        <v>0</v>
      </c>
      <c r="H28" s="17">
        <v>0</v>
      </c>
      <c r="I28" s="50"/>
    </row>
    <row r="29" spans="1:9" ht="18.75" x14ac:dyDescent="0.25">
      <c r="A29" s="50">
        <v>26</v>
      </c>
      <c r="B29" s="76"/>
      <c r="C29" s="19">
        <v>0</v>
      </c>
      <c r="D29" s="19">
        <v>0</v>
      </c>
      <c r="E29" s="43"/>
      <c r="F29" s="76"/>
      <c r="G29" s="19">
        <v>0</v>
      </c>
      <c r="H29" s="19">
        <v>0</v>
      </c>
      <c r="I29" s="43"/>
    </row>
    <row r="30" spans="1:9" ht="18.75" x14ac:dyDescent="0.25">
      <c r="A30" s="50">
        <v>27</v>
      </c>
      <c r="B30" s="76"/>
      <c r="C30" s="19">
        <v>0</v>
      </c>
      <c r="D30" s="19">
        <v>0</v>
      </c>
      <c r="E30" s="43"/>
      <c r="F30" s="76"/>
      <c r="G30" s="19">
        <v>0</v>
      </c>
      <c r="H30" s="19">
        <v>0</v>
      </c>
      <c r="I30" s="43"/>
    </row>
    <row r="31" spans="1:9" ht="18.75" x14ac:dyDescent="0.25">
      <c r="A31" s="50">
        <v>28</v>
      </c>
      <c r="B31" s="76"/>
      <c r="C31" s="19">
        <v>0</v>
      </c>
      <c r="D31" s="19">
        <v>0</v>
      </c>
      <c r="E31" s="43"/>
      <c r="F31" s="76"/>
      <c r="G31" s="19">
        <v>0</v>
      </c>
      <c r="H31" s="19">
        <v>0</v>
      </c>
      <c r="I31" s="43"/>
    </row>
    <row r="32" spans="1:9" ht="18.75" x14ac:dyDescent="0.25">
      <c r="A32" s="50">
        <v>29</v>
      </c>
      <c r="B32" s="76"/>
      <c r="C32" s="19">
        <v>0</v>
      </c>
      <c r="D32" s="19">
        <v>0</v>
      </c>
      <c r="E32" s="43"/>
      <c r="F32" s="76"/>
      <c r="G32" s="19">
        <v>0</v>
      </c>
      <c r="H32" s="19">
        <v>0</v>
      </c>
      <c r="I32" s="43"/>
    </row>
    <row r="33" spans="1:9" ht="18.75" x14ac:dyDescent="0.25">
      <c r="A33" s="50">
        <v>30</v>
      </c>
      <c r="B33" s="76"/>
      <c r="C33" s="19">
        <v>0</v>
      </c>
      <c r="D33" s="19">
        <v>0</v>
      </c>
      <c r="E33" s="43"/>
      <c r="F33" s="76"/>
      <c r="G33" s="19">
        <v>0</v>
      </c>
      <c r="H33" s="19">
        <v>0</v>
      </c>
      <c r="I33" s="43"/>
    </row>
    <row r="34" spans="1:9" ht="18.75" x14ac:dyDescent="0.25">
      <c r="A34" s="50">
        <v>31</v>
      </c>
      <c r="B34" s="76"/>
      <c r="C34" s="19">
        <v>0</v>
      </c>
      <c r="D34" s="19">
        <v>0</v>
      </c>
      <c r="E34" s="43"/>
      <c r="F34" s="76"/>
      <c r="G34" s="19">
        <v>0</v>
      </c>
      <c r="H34" s="19">
        <v>0</v>
      </c>
      <c r="I34" s="43"/>
    </row>
    <row r="35" spans="1:9" ht="18.75" x14ac:dyDescent="0.25">
      <c r="A35" s="50">
        <v>32</v>
      </c>
      <c r="B35" s="76"/>
      <c r="C35" s="19">
        <v>0</v>
      </c>
      <c r="D35" s="19">
        <v>0</v>
      </c>
      <c r="E35" s="43"/>
      <c r="F35" s="76"/>
      <c r="G35" s="19">
        <v>0</v>
      </c>
      <c r="H35" s="19">
        <v>0</v>
      </c>
      <c r="I35" s="43"/>
    </row>
    <row r="36" spans="1:9" ht="18.75" x14ac:dyDescent="0.25">
      <c r="A36" s="50">
        <v>33</v>
      </c>
      <c r="B36" s="76"/>
      <c r="C36" s="19">
        <v>0</v>
      </c>
      <c r="D36" s="19">
        <v>0</v>
      </c>
      <c r="E36" s="43"/>
      <c r="F36" s="76"/>
      <c r="G36" s="19">
        <v>0</v>
      </c>
      <c r="H36" s="19">
        <v>0</v>
      </c>
      <c r="I36" s="43"/>
    </row>
    <row r="37" spans="1:9" ht="18.75" x14ac:dyDescent="0.25">
      <c r="A37" s="50">
        <v>34</v>
      </c>
      <c r="B37" s="76"/>
      <c r="C37" s="19">
        <v>0</v>
      </c>
      <c r="D37" s="19">
        <v>0</v>
      </c>
      <c r="E37" s="43"/>
      <c r="F37" s="76"/>
      <c r="G37" s="19">
        <v>0</v>
      </c>
      <c r="H37" s="19">
        <v>0</v>
      </c>
      <c r="I37" s="43"/>
    </row>
    <row r="38" spans="1:9" ht="18.75" x14ac:dyDescent="0.25">
      <c r="A38" s="50">
        <v>35</v>
      </c>
      <c r="B38" s="76"/>
      <c r="C38" s="19">
        <v>0</v>
      </c>
      <c r="D38" s="19">
        <v>0</v>
      </c>
      <c r="E38" s="43"/>
      <c r="F38" s="76"/>
      <c r="G38" s="19">
        <v>0</v>
      </c>
      <c r="H38" s="19">
        <v>0</v>
      </c>
      <c r="I38" s="43"/>
    </row>
    <row r="39" spans="1:9" ht="18.75" x14ac:dyDescent="0.25">
      <c r="A39" s="50">
        <v>36</v>
      </c>
      <c r="B39" s="76"/>
      <c r="C39" s="19">
        <v>0</v>
      </c>
      <c r="D39" s="19">
        <v>0</v>
      </c>
      <c r="E39" s="43"/>
      <c r="F39" s="76"/>
      <c r="G39" s="19">
        <v>0</v>
      </c>
      <c r="H39" s="19">
        <v>0</v>
      </c>
      <c r="I39" s="43"/>
    </row>
    <row r="40" spans="1:9" ht="18.75" x14ac:dyDescent="0.25">
      <c r="A40" s="50">
        <v>37</v>
      </c>
      <c r="B40" s="76"/>
      <c r="C40" s="19">
        <v>0</v>
      </c>
      <c r="D40" s="19">
        <v>0</v>
      </c>
      <c r="E40" s="43"/>
      <c r="F40" s="76"/>
      <c r="G40" s="19">
        <v>0</v>
      </c>
      <c r="H40" s="19">
        <v>0</v>
      </c>
      <c r="I40" s="43"/>
    </row>
    <row r="41" spans="1:9" ht="18.75" x14ac:dyDescent="0.25">
      <c r="A41" s="50">
        <v>38</v>
      </c>
      <c r="B41" s="76"/>
      <c r="C41" s="19">
        <v>0</v>
      </c>
      <c r="D41" s="19">
        <v>0</v>
      </c>
      <c r="E41" s="43"/>
      <c r="F41" s="76"/>
      <c r="G41" s="19">
        <v>0</v>
      </c>
      <c r="H41" s="19">
        <v>0</v>
      </c>
      <c r="I41" s="43"/>
    </row>
    <row r="42" spans="1:9" ht="18.75" x14ac:dyDescent="0.25">
      <c r="A42" s="50">
        <v>39</v>
      </c>
      <c r="B42" s="76"/>
      <c r="C42" s="19">
        <v>0</v>
      </c>
      <c r="D42" s="19">
        <v>0</v>
      </c>
      <c r="E42" s="43"/>
      <c r="F42" s="76"/>
      <c r="G42" s="19">
        <v>0</v>
      </c>
      <c r="H42" s="19">
        <v>0</v>
      </c>
      <c r="I42" s="43"/>
    </row>
    <row r="43" spans="1:9" ht="18.75" x14ac:dyDescent="0.25">
      <c r="A43" s="50">
        <v>40</v>
      </c>
      <c r="B43" s="76"/>
      <c r="C43" s="19">
        <v>0</v>
      </c>
      <c r="D43" s="19">
        <v>0</v>
      </c>
      <c r="E43" s="43"/>
      <c r="F43" s="76"/>
      <c r="G43" s="19">
        <v>0</v>
      </c>
      <c r="H43" s="19">
        <v>0</v>
      </c>
      <c r="I43" s="43"/>
    </row>
    <row r="44" spans="1:9" ht="18.75" x14ac:dyDescent="0.25">
      <c r="A44" s="50">
        <v>41</v>
      </c>
      <c r="B44" s="76"/>
      <c r="C44" s="19">
        <v>0</v>
      </c>
      <c r="D44" s="19">
        <v>0</v>
      </c>
      <c r="E44" s="43"/>
      <c r="F44" s="76"/>
      <c r="G44" s="19">
        <v>0</v>
      </c>
      <c r="H44" s="19">
        <v>0</v>
      </c>
      <c r="I44" s="43"/>
    </row>
    <row r="45" spans="1:9" ht="18.75" x14ac:dyDescent="0.25">
      <c r="A45" s="50">
        <v>42</v>
      </c>
      <c r="B45" s="76"/>
      <c r="C45" s="19">
        <v>0</v>
      </c>
      <c r="D45" s="19">
        <v>0</v>
      </c>
      <c r="E45" s="43"/>
      <c r="F45" s="76"/>
      <c r="G45" s="19">
        <v>0</v>
      </c>
      <c r="H45" s="19">
        <v>0</v>
      </c>
      <c r="I45" s="43"/>
    </row>
    <row r="46" spans="1:9" ht="18.75" x14ac:dyDescent="0.25">
      <c r="A46" s="50">
        <v>43</v>
      </c>
      <c r="B46" s="76"/>
      <c r="C46" s="19">
        <v>0</v>
      </c>
      <c r="D46" s="19">
        <v>0</v>
      </c>
      <c r="E46" s="43"/>
      <c r="F46" s="76"/>
      <c r="G46" s="19">
        <v>0</v>
      </c>
      <c r="H46" s="19">
        <v>0</v>
      </c>
      <c r="I46" s="43"/>
    </row>
    <row r="47" spans="1:9" ht="18.75" x14ac:dyDescent="0.25">
      <c r="A47" s="50">
        <v>44</v>
      </c>
      <c r="B47" s="76"/>
      <c r="C47" s="19">
        <v>0</v>
      </c>
      <c r="D47" s="19">
        <v>0</v>
      </c>
      <c r="E47" s="43"/>
      <c r="F47" s="76"/>
      <c r="G47" s="19">
        <v>0</v>
      </c>
      <c r="H47" s="19">
        <v>0</v>
      </c>
      <c r="I47" s="43"/>
    </row>
    <row r="48" spans="1:9" ht="18.75" x14ac:dyDescent="0.25">
      <c r="A48" s="50">
        <v>45</v>
      </c>
      <c r="B48" s="76"/>
      <c r="C48" s="19">
        <v>0</v>
      </c>
      <c r="D48" s="19">
        <v>0</v>
      </c>
      <c r="E48" s="43"/>
      <c r="F48" s="76"/>
      <c r="G48" s="19">
        <v>0</v>
      </c>
      <c r="H48" s="19">
        <v>0</v>
      </c>
      <c r="I48" s="43"/>
    </row>
    <row r="49" spans="1:9" ht="18.75" x14ac:dyDescent="0.25">
      <c r="A49" s="50">
        <v>46</v>
      </c>
      <c r="B49" s="76"/>
      <c r="C49" s="19">
        <v>0</v>
      </c>
      <c r="D49" s="19">
        <v>0</v>
      </c>
      <c r="E49" s="43"/>
      <c r="F49" s="76"/>
      <c r="G49" s="19">
        <v>0</v>
      </c>
      <c r="H49" s="19">
        <v>0</v>
      </c>
      <c r="I49" s="43"/>
    </row>
    <row r="50" spans="1:9" ht="18.75" x14ac:dyDescent="0.25">
      <c r="A50" s="50">
        <v>47</v>
      </c>
      <c r="B50" s="76"/>
      <c r="C50" s="19">
        <v>0</v>
      </c>
      <c r="D50" s="19">
        <v>0</v>
      </c>
      <c r="E50" s="43"/>
      <c r="F50" s="76"/>
      <c r="G50" s="19">
        <v>0</v>
      </c>
      <c r="H50" s="19">
        <v>0</v>
      </c>
      <c r="I50" s="43"/>
    </row>
    <row r="51" spans="1:9" ht="18.75" x14ac:dyDescent="0.25">
      <c r="A51" s="50">
        <v>48</v>
      </c>
      <c r="B51" s="76"/>
      <c r="C51" s="19">
        <v>0</v>
      </c>
      <c r="D51" s="19">
        <v>0</v>
      </c>
      <c r="E51" s="43"/>
      <c r="F51" s="76"/>
      <c r="G51" s="19">
        <v>0</v>
      </c>
      <c r="H51" s="19">
        <v>0</v>
      </c>
      <c r="I51" s="43"/>
    </row>
    <row r="52" spans="1:9" ht="18.75" x14ac:dyDescent="0.25">
      <c r="A52" s="50">
        <v>49</v>
      </c>
      <c r="B52" s="76"/>
      <c r="C52" s="19">
        <v>0</v>
      </c>
      <c r="D52" s="19">
        <v>0</v>
      </c>
      <c r="E52" s="43"/>
      <c r="F52" s="76"/>
      <c r="G52" s="19">
        <v>0</v>
      </c>
      <c r="H52" s="19">
        <v>0</v>
      </c>
      <c r="I52" s="43"/>
    </row>
    <row r="53" spans="1:9" ht="18.75" x14ac:dyDescent="0.25">
      <c r="A53" s="50">
        <v>50</v>
      </c>
      <c r="B53" s="76"/>
      <c r="C53" s="19">
        <v>0</v>
      </c>
      <c r="D53" s="19">
        <v>0</v>
      </c>
      <c r="E53" s="43"/>
      <c r="F53" s="76"/>
      <c r="G53" s="19">
        <v>0</v>
      </c>
      <c r="H53" s="19">
        <v>0</v>
      </c>
      <c r="I53" s="43"/>
    </row>
    <row r="54" spans="1:9" ht="18.75" x14ac:dyDescent="0.25">
      <c r="A54" s="50">
        <v>51</v>
      </c>
      <c r="B54" s="76"/>
      <c r="C54" s="19">
        <v>0</v>
      </c>
      <c r="D54" s="19">
        <v>0</v>
      </c>
      <c r="E54" s="43"/>
      <c r="F54" s="76"/>
      <c r="G54" s="19">
        <v>0</v>
      </c>
      <c r="H54" s="19">
        <v>0</v>
      </c>
      <c r="I54" s="43"/>
    </row>
    <row r="55" spans="1:9" ht="18.75" x14ac:dyDescent="0.25">
      <c r="A55" s="50">
        <v>52</v>
      </c>
      <c r="B55" s="76"/>
      <c r="C55" s="19">
        <v>0</v>
      </c>
      <c r="D55" s="19">
        <v>0</v>
      </c>
      <c r="E55" s="43"/>
      <c r="F55" s="76"/>
      <c r="G55" s="19">
        <v>0</v>
      </c>
      <c r="H55" s="19">
        <v>0</v>
      </c>
      <c r="I55" s="43"/>
    </row>
    <row r="56" spans="1:9" ht="18.75" x14ac:dyDescent="0.25">
      <c r="A56" s="50">
        <v>53</v>
      </c>
      <c r="B56" s="76"/>
      <c r="C56" s="19">
        <v>0</v>
      </c>
      <c r="D56" s="19">
        <v>0</v>
      </c>
      <c r="E56" s="43"/>
      <c r="F56" s="76"/>
      <c r="G56" s="19">
        <v>0</v>
      </c>
      <c r="H56" s="19">
        <v>0</v>
      </c>
      <c r="I56" s="43"/>
    </row>
    <row r="57" spans="1:9" ht="18.75" x14ac:dyDescent="0.25">
      <c r="A57" s="50">
        <v>52</v>
      </c>
      <c r="B57" s="76"/>
      <c r="C57" s="19">
        <v>0</v>
      </c>
      <c r="D57" s="19">
        <v>0</v>
      </c>
      <c r="E57" s="43"/>
      <c r="F57" s="76"/>
      <c r="G57" s="19">
        <v>0</v>
      </c>
      <c r="H57" s="19">
        <v>0</v>
      </c>
      <c r="I57" s="43"/>
    </row>
    <row r="58" spans="1:9" ht="18.75" x14ac:dyDescent="0.25">
      <c r="A58" s="50">
        <v>55</v>
      </c>
      <c r="B58" s="76"/>
      <c r="C58" s="19">
        <v>0</v>
      </c>
      <c r="D58" s="19">
        <v>0</v>
      </c>
      <c r="E58" s="43"/>
      <c r="F58" s="76"/>
      <c r="G58" s="19">
        <v>0</v>
      </c>
      <c r="H58" s="19">
        <v>0</v>
      </c>
      <c r="I58" s="43"/>
    </row>
    <row r="59" spans="1:9" ht="18.75" x14ac:dyDescent="0.25">
      <c r="A59" s="300" t="s">
        <v>84</v>
      </c>
      <c r="B59" s="301"/>
      <c r="C59" s="31">
        <f>SUM(C4:C58)</f>
        <v>30</v>
      </c>
      <c r="D59" s="31">
        <f>SUM(D4:D58)</f>
        <v>30</v>
      </c>
      <c r="E59" s="47"/>
      <c r="F59" s="47"/>
      <c r="G59" s="31">
        <f>SUM(G4:G58)</f>
        <v>30</v>
      </c>
      <c r="H59" s="31">
        <f>SUM(H4:H58)</f>
        <v>0</v>
      </c>
      <c r="I59" s="47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7FFFF"/>
  </sheetPr>
  <dimension ref="A1:N486"/>
  <sheetViews>
    <sheetView view="pageBreakPreview" topLeftCell="A32" zoomScale="70" zoomScaleNormal="80" zoomScaleSheetLayoutView="70" workbookViewId="0">
      <selection activeCell="M37" sqref="M37"/>
    </sheetView>
  </sheetViews>
  <sheetFormatPr defaultRowHeight="15" x14ac:dyDescent="0.25"/>
  <cols>
    <col min="1" max="1" width="21.140625" customWidth="1"/>
    <col min="2" max="2" width="8.140625" style="3" customWidth="1"/>
    <col min="3" max="3" width="7.7109375" style="3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3" customWidth="1"/>
    <col min="10" max="10" width="7.85546875" style="3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3" customFormat="1" ht="18.75" x14ac:dyDescent="0.3">
      <c r="A1" s="2" t="s">
        <v>224</v>
      </c>
      <c r="B1" s="44"/>
      <c r="C1" s="44"/>
      <c r="D1" s="44"/>
      <c r="E1" s="44"/>
      <c r="F1" s="44"/>
      <c r="G1" s="44"/>
      <c r="H1" s="55"/>
      <c r="I1" s="55"/>
      <c r="J1" s="55"/>
      <c r="K1" s="55"/>
      <c r="L1" s="55"/>
      <c r="M1" s="55"/>
      <c r="N1" s="55"/>
    </row>
    <row r="2" spans="1:14" ht="18.75" x14ac:dyDescent="0.3">
      <c r="A2" s="307" t="s">
        <v>238</v>
      </c>
      <c r="B2" s="307"/>
      <c r="C2" s="307"/>
      <c r="D2" s="307"/>
      <c r="E2" s="307"/>
      <c r="F2" s="307"/>
      <c r="G2" s="307"/>
      <c r="H2" s="33"/>
      <c r="I2" s="55"/>
      <c r="J2" s="55"/>
      <c r="K2" s="33"/>
      <c r="L2" s="33"/>
      <c r="M2" s="33"/>
      <c r="N2" s="33"/>
    </row>
    <row r="3" spans="1:14" s="3" customFormat="1" ht="18.75" customHeight="1" x14ac:dyDescent="0.25">
      <c r="A3" s="277" t="s">
        <v>113</v>
      </c>
      <c r="B3" s="305" t="s">
        <v>107</v>
      </c>
      <c r="C3" s="305"/>
      <c r="D3" s="277" t="s">
        <v>243</v>
      </c>
      <c r="E3" s="306" t="s">
        <v>236</v>
      </c>
      <c r="F3" s="277" t="s">
        <v>115</v>
      </c>
      <c r="G3" s="277" t="s">
        <v>116</v>
      </c>
      <c r="H3" s="277" t="s">
        <v>113</v>
      </c>
      <c r="I3" s="305" t="s">
        <v>107</v>
      </c>
      <c r="J3" s="305"/>
      <c r="K3" s="277" t="s">
        <v>242</v>
      </c>
      <c r="L3" s="306" t="s">
        <v>236</v>
      </c>
      <c r="M3" s="277" t="s">
        <v>115</v>
      </c>
      <c r="N3" s="277" t="s">
        <v>116</v>
      </c>
    </row>
    <row r="4" spans="1:14" s="3" customFormat="1" ht="102.75" customHeight="1" x14ac:dyDescent="0.25">
      <c r="A4" s="277"/>
      <c r="B4" s="45" t="s">
        <v>53</v>
      </c>
      <c r="C4" s="45" t="s">
        <v>83</v>
      </c>
      <c r="D4" s="277"/>
      <c r="E4" s="306"/>
      <c r="F4" s="277"/>
      <c r="G4" s="277"/>
      <c r="H4" s="277"/>
      <c r="I4" s="45" t="s">
        <v>53</v>
      </c>
      <c r="J4" s="45" t="s">
        <v>83</v>
      </c>
      <c r="K4" s="277"/>
      <c r="L4" s="306"/>
      <c r="M4" s="277"/>
      <c r="N4" s="277"/>
    </row>
    <row r="5" spans="1:14" ht="19.5" thickBot="1" x14ac:dyDescent="0.35">
      <c r="A5" s="56" t="s">
        <v>216</v>
      </c>
      <c r="B5" s="31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4</v>
      </c>
      <c r="C5" s="31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4</v>
      </c>
      <c r="D5" s="196"/>
      <c r="E5" s="196"/>
      <c r="F5" s="31">
        <f>SUM(F6:F146)</f>
        <v>1515</v>
      </c>
      <c r="G5" s="196"/>
      <c r="H5" s="56" t="s">
        <v>114</v>
      </c>
      <c r="I5" s="31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31</v>
      </c>
      <c r="J5" s="31">
        <f>SUM(J6:J146)</f>
        <v>31</v>
      </c>
      <c r="K5" s="196"/>
      <c r="L5" s="196"/>
      <c r="M5" s="31">
        <f>SUM(M6:M146)</f>
        <v>5580</v>
      </c>
      <c r="N5" s="196"/>
    </row>
    <row r="6" spans="1:14" ht="56.25" x14ac:dyDescent="0.25">
      <c r="A6" s="149"/>
      <c r="B6" s="32">
        <v>1</v>
      </c>
      <c r="C6" s="32">
        <v>1</v>
      </c>
      <c r="D6" s="205" t="s">
        <v>290</v>
      </c>
      <c r="E6" s="148" t="s">
        <v>332</v>
      </c>
      <c r="F6" s="205">
        <v>300</v>
      </c>
      <c r="G6" s="148" t="s">
        <v>296</v>
      </c>
      <c r="H6" s="149"/>
      <c r="I6" s="32">
        <v>1</v>
      </c>
      <c r="J6" s="32">
        <v>1</v>
      </c>
      <c r="K6" s="131" t="s">
        <v>298</v>
      </c>
      <c r="L6" s="50" t="s">
        <v>332</v>
      </c>
      <c r="M6" s="131">
        <v>82</v>
      </c>
      <c r="N6" s="148" t="s">
        <v>329</v>
      </c>
    </row>
    <row r="7" spans="1:14" ht="132" thickBot="1" x14ac:dyDescent="0.3">
      <c r="A7" s="57"/>
      <c r="B7" s="17">
        <v>1</v>
      </c>
      <c r="C7" s="17">
        <v>1</v>
      </c>
      <c r="D7" s="206" t="s">
        <v>291</v>
      </c>
      <c r="E7" s="50" t="s">
        <v>350</v>
      </c>
      <c r="F7" s="146">
        <v>515</v>
      </c>
      <c r="G7" s="50" t="s">
        <v>295</v>
      </c>
      <c r="H7" s="57"/>
      <c r="I7" s="17">
        <v>1</v>
      </c>
      <c r="J7" s="17">
        <v>1</v>
      </c>
      <c r="K7" s="131" t="s">
        <v>299</v>
      </c>
      <c r="L7" s="50" t="s">
        <v>333</v>
      </c>
      <c r="M7" s="132">
        <v>70</v>
      </c>
      <c r="N7" s="148" t="s">
        <v>329</v>
      </c>
    </row>
    <row r="8" spans="1:14" ht="75" x14ac:dyDescent="0.25">
      <c r="A8" s="57"/>
      <c r="B8" s="17">
        <v>1</v>
      </c>
      <c r="C8" s="17">
        <v>1</v>
      </c>
      <c r="D8" s="131" t="s">
        <v>292</v>
      </c>
      <c r="E8" s="50" t="s">
        <v>336</v>
      </c>
      <c r="F8" s="132">
        <v>200</v>
      </c>
      <c r="G8" s="50" t="s">
        <v>294</v>
      </c>
      <c r="H8" s="57"/>
      <c r="I8" s="17">
        <v>1</v>
      </c>
      <c r="J8" s="17">
        <v>1</v>
      </c>
      <c r="K8" s="205" t="s">
        <v>300</v>
      </c>
      <c r="L8" s="50" t="s">
        <v>333</v>
      </c>
      <c r="M8" s="205">
        <v>73</v>
      </c>
      <c r="N8" s="50" t="s">
        <v>330</v>
      </c>
    </row>
    <row r="9" spans="1:14" ht="75" x14ac:dyDescent="0.25">
      <c r="A9" s="57"/>
      <c r="B9" s="17">
        <v>1</v>
      </c>
      <c r="C9" s="17">
        <v>1</v>
      </c>
      <c r="D9" s="131" t="s">
        <v>293</v>
      </c>
      <c r="E9" s="50" t="s">
        <v>336</v>
      </c>
      <c r="F9" s="207">
        <v>500</v>
      </c>
      <c r="G9" s="50" t="s">
        <v>297</v>
      </c>
      <c r="H9" s="57"/>
      <c r="I9" s="17">
        <v>1</v>
      </c>
      <c r="J9" s="17">
        <v>1</v>
      </c>
      <c r="K9" s="146" t="s">
        <v>301</v>
      </c>
      <c r="L9" s="50" t="s">
        <v>332</v>
      </c>
      <c r="M9" s="146">
        <v>200</v>
      </c>
      <c r="N9" s="50" t="s">
        <v>331</v>
      </c>
    </row>
    <row r="10" spans="1:14" ht="56.25" x14ac:dyDescent="0.25">
      <c r="A10" s="57"/>
      <c r="B10" s="17">
        <v>0</v>
      </c>
      <c r="C10" s="17">
        <v>0</v>
      </c>
      <c r="D10" s="61"/>
      <c r="E10" s="50"/>
      <c r="F10" s="17">
        <v>0</v>
      </c>
      <c r="G10" s="50"/>
      <c r="H10" s="57"/>
      <c r="I10" s="17">
        <v>1</v>
      </c>
      <c r="J10" s="17">
        <v>1</v>
      </c>
      <c r="K10" s="146" t="s">
        <v>302</v>
      </c>
      <c r="L10" s="50" t="s">
        <v>332</v>
      </c>
      <c r="M10" s="146">
        <v>73</v>
      </c>
      <c r="N10" s="50" t="s">
        <v>334</v>
      </c>
    </row>
    <row r="11" spans="1:14" ht="120" x14ac:dyDescent="0.25">
      <c r="A11" s="57"/>
      <c r="B11" s="17">
        <v>0</v>
      </c>
      <c r="C11" s="17">
        <v>0</v>
      </c>
      <c r="D11" s="61"/>
      <c r="E11" s="50"/>
      <c r="F11" s="17">
        <v>0</v>
      </c>
      <c r="G11" s="50"/>
      <c r="H11" s="57"/>
      <c r="I11" s="17">
        <v>1</v>
      </c>
      <c r="J11" s="17">
        <v>1</v>
      </c>
      <c r="K11" s="208" t="s">
        <v>303</v>
      </c>
      <c r="L11" s="50" t="s">
        <v>332</v>
      </c>
      <c r="M11" s="210">
        <v>70</v>
      </c>
      <c r="N11" s="50" t="s">
        <v>335</v>
      </c>
    </row>
    <row r="12" spans="1:14" ht="75" x14ac:dyDescent="0.25">
      <c r="A12" s="57"/>
      <c r="B12" s="17">
        <v>0</v>
      </c>
      <c r="C12" s="17">
        <v>0</v>
      </c>
      <c r="D12" s="61"/>
      <c r="E12" s="50"/>
      <c r="F12" s="17">
        <v>0</v>
      </c>
      <c r="G12" s="50"/>
      <c r="H12" s="57"/>
      <c r="I12" s="17">
        <v>1</v>
      </c>
      <c r="J12" s="17">
        <v>1</v>
      </c>
      <c r="K12" s="206" t="s">
        <v>304</v>
      </c>
      <c r="L12" s="50" t="s">
        <v>336</v>
      </c>
      <c r="M12" s="210">
        <v>31</v>
      </c>
      <c r="N12" s="50" t="s">
        <v>294</v>
      </c>
    </row>
    <row r="13" spans="1:14" ht="56.25" x14ac:dyDescent="0.25">
      <c r="A13" s="57"/>
      <c r="B13" s="17">
        <v>0</v>
      </c>
      <c r="C13" s="17">
        <v>0</v>
      </c>
      <c r="D13" s="61"/>
      <c r="E13" s="50"/>
      <c r="F13" s="17">
        <v>0</v>
      </c>
      <c r="G13" s="50"/>
      <c r="H13" s="57"/>
      <c r="I13" s="17">
        <v>1</v>
      </c>
      <c r="J13" s="17">
        <v>1</v>
      </c>
      <c r="K13" s="146" t="s">
        <v>305</v>
      </c>
      <c r="L13" s="50" t="s">
        <v>333</v>
      </c>
      <c r="M13" s="146">
        <v>70</v>
      </c>
      <c r="N13" s="148" t="s">
        <v>329</v>
      </c>
    </row>
    <row r="14" spans="1:14" ht="56.25" x14ac:dyDescent="0.25">
      <c r="A14" s="57"/>
      <c r="B14" s="17">
        <v>0</v>
      </c>
      <c r="C14" s="17">
        <v>0</v>
      </c>
      <c r="D14" s="61"/>
      <c r="E14" s="50"/>
      <c r="F14" s="17">
        <v>0</v>
      </c>
      <c r="G14" s="50"/>
      <c r="H14" s="57"/>
      <c r="I14" s="17">
        <v>1</v>
      </c>
      <c r="J14" s="17">
        <v>1</v>
      </c>
      <c r="K14" s="146" t="s">
        <v>306</v>
      </c>
      <c r="L14" s="50" t="s">
        <v>332</v>
      </c>
      <c r="M14" s="146">
        <v>86</v>
      </c>
      <c r="N14" s="50" t="s">
        <v>331</v>
      </c>
    </row>
    <row r="15" spans="1:14" ht="75" x14ac:dyDescent="0.25">
      <c r="A15" s="57"/>
      <c r="B15" s="17">
        <v>0</v>
      </c>
      <c r="C15" s="17">
        <v>0</v>
      </c>
      <c r="D15" s="61"/>
      <c r="E15" s="50"/>
      <c r="F15" s="17">
        <v>0</v>
      </c>
      <c r="G15" s="50"/>
      <c r="H15" s="57"/>
      <c r="I15" s="17">
        <v>1</v>
      </c>
      <c r="J15" s="17">
        <v>1</v>
      </c>
      <c r="K15" s="146" t="s">
        <v>307</v>
      </c>
      <c r="L15" s="50" t="s">
        <v>336</v>
      </c>
      <c r="M15" s="146">
        <v>82</v>
      </c>
      <c r="N15" s="148" t="s">
        <v>329</v>
      </c>
    </row>
    <row r="16" spans="1:14" ht="56.25" x14ac:dyDescent="0.25">
      <c r="A16" s="57"/>
      <c r="B16" s="17">
        <v>0</v>
      </c>
      <c r="C16" s="17">
        <v>0</v>
      </c>
      <c r="D16" s="61"/>
      <c r="E16" s="50"/>
      <c r="F16" s="17">
        <v>0</v>
      </c>
      <c r="G16" s="50"/>
      <c r="H16" s="57"/>
      <c r="I16" s="17">
        <v>1</v>
      </c>
      <c r="J16" s="17">
        <v>1</v>
      </c>
      <c r="K16" s="206" t="s">
        <v>308</v>
      </c>
      <c r="L16" s="50" t="s">
        <v>332</v>
      </c>
      <c r="M16" s="210">
        <v>500</v>
      </c>
      <c r="N16" s="50" t="s">
        <v>337</v>
      </c>
    </row>
    <row r="17" spans="1:14" ht="93.75" x14ac:dyDescent="0.25">
      <c r="A17" s="57"/>
      <c r="B17" s="17">
        <v>0</v>
      </c>
      <c r="C17" s="17">
        <v>0</v>
      </c>
      <c r="D17" s="61"/>
      <c r="E17" s="50"/>
      <c r="F17" s="17">
        <v>0</v>
      </c>
      <c r="G17" s="50"/>
      <c r="H17" s="57"/>
      <c r="I17" s="17">
        <v>1</v>
      </c>
      <c r="J17" s="17">
        <v>1</v>
      </c>
      <c r="K17" s="146" t="s">
        <v>309</v>
      </c>
      <c r="L17" s="50" t="s">
        <v>338</v>
      </c>
      <c r="M17" s="146">
        <v>70</v>
      </c>
      <c r="N17" s="50" t="s">
        <v>339</v>
      </c>
    </row>
    <row r="18" spans="1:14" ht="56.25" x14ac:dyDescent="0.25">
      <c r="A18" s="57"/>
      <c r="B18" s="17">
        <v>0</v>
      </c>
      <c r="C18" s="17">
        <v>0</v>
      </c>
      <c r="D18" s="61"/>
      <c r="E18" s="50"/>
      <c r="F18" s="17">
        <v>0</v>
      </c>
      <c r="G18" s="50"/>
      <c r="H18" s="57"/>
      <c r="I18" s="17">
        <v>1</v>
      </c>
      <c r="J18" s="17">
        <v>1</v>
      </c>
      <c r="K18" s="209" t="s">
        <v>310</v>
      </c>
      <c r="L18" s="50" t="s">
        <v>332</v>
      </c>
      <c r="M18" s="209">
        <v>550</v>
      </c>
      <c r="N18" s="50" t="s">
        <v>331</v>
      </c>
    </row>
    <row r="19" spans="1:14" ht="56.25" x14ac:dyDescent="0.25">
      <c r="A19" s="57"/>
      <c r="B19" s="17">
        <v>0</v>
      </c>
      <c r="C19" s="17">
        <v>0</v>
      </c>
      <c r="D19" s="61"/>
      <c r="E19" s="50"/>
      <c r="F19" s="17">
        <v>0</v>
      </c>
      <c r="G19" s="50"/>
      <c r="H19" s="57"/>
      <c r="I19" s="17">
        <v>1</v>
      </c>
      <c r="J19" s="17">
        <v>1</v>
      </c>
      <c r="K19" s="209" t="s">
        <v>311</v>
      </c>
      <c r="L19" s="50" t="s">
        <v>332</v>
      </c>
      <c r="M19" s="209">
        <v>1200</v>
      </c>
      <c r="N19" s="50" t="s">
        <v>339</v>
      </c>
    </row>
    <row r="20" spans="1:14" ht="56.25" x14ac:dyDescent="0.25">
      <c r="A20" s="57"/>
      <c r="B20" s="17">
        <v>0</v>
      </c>
      <c r="C20" s="17">
        <v>0</v>
      </c>
      <c r="D20" s="61"/>
      <c r="E20" s="50"/>
      <c r="F20" s="17">
        <v>0</v>
      </c>
      <c r="G20" s="50"/>
      <c r="H20" s="57"/>
      <c r="I20" s="17">
        <v>1</v>
      </c>
      <c r="J20" s="17">
        <v>1</v>
      </c>
      <c r="K20" s="206" t="s">
        <v>312</v>
      </c>
      <c r="L20" s="50" t="s">
        <v>332</v>
      </c>
      <c r="M20" s="210">
        <v>70</v>
      </c>
      <c r="N20" s="50" t="s">
        <v>340</v>
      </c>
    </row>
    <row r="21" spans="1:14" ht="75" x14ac:dyDescent="0.25">
      <c r="A21" s="57"/>
      <c r="B21" s="17">
        <v>0</v>
      </c>
      <c r="C21" s="17">
        <v>0</v>
      </c>
      <c r="D21" s="61"/>
      <c r="E21" s="50"/>
      <c r="F21" s="17">
        <v>0</v>
      </c>
      <c r="G21" s="50"/>
      <c r="H21" s="57"/>
      <c r="I21" s="17">
        <v>1</v>
      </c>
      <c r="J21" s="17">
        <v>1</v>
      </c>
      <c r="K21" s="206" t="s">
        <v>313</v>
      </c>
      <c r="L21" s="50" t="s">
        <v>336</v>
      </c>
      <c r="M21" s="210">
        <v>200</v>
      </c>
      <c r="N21" s="148" t="s">
        <v>329</v>
      </c>
    </row>
    <row r="22" spans="1:14" ht="56.25" x14ac:dyDescent="0.25">
      <c r="A22" s="57"/>
      <c r="B22" s="17">
        <v>0</v>
      </c>
      <c r="C22" s="17">
        <v>0</v>
      </c>
      <c r="D22" s="61"/>
      <c r="E22" s="50"/>
      <c r="F22" s="17">
        <v>0</v>
      </c>
      <c r="G22" s="50"/>
      <c r="H22" s="57"/>
      <c r="I22" s="17">
        <v>1</v>
      </c>
      <c r="J22" s="17">
        <v>1</v>
      </c>
      <c r="K22" s="146" t="s">
        <v>314</v>
      </c>
      <c r="L22" s="50" t="s">
        <v>341</v>
      </c>
      <c r="M22" s="210">
        <v>105</v>
      </c>
      <c r="N22" s="50" t="s">
        <v>342</v>
      </c>
    </row>
    <row r="23" spans="1:14" ht="131.25" x14ac:dyDescent="0.25">
      <c r="A23" s="57"/>
      <c r="B23" s="17">
        <v>0</v>
      </c>
      <c r="C23" s="17">
        <v>0</v>
      </c>
      <c r="D23" s="61"/>
      <c r="E23" s="50"/>
      <c r="F23" s="17">
        <v>0</v>
      </c>
      <c r="G23" s="50"/>
      <c r="H23" s="57"/>
      <c r="I23" s="17">
        <v>1</v>
      </c>
      <c r="J23" s="17">
        <v>1</v>
      </c>
      <c r="K23" s="146" t="s">
        <v>315</v>
      </c>
      <c r="L23" s="50" t="s">
        <v>343</v>
      </c>
      <c r="M23" s="146">
        <v>300</v>
      </c>
      <c r="N23" s="50" t="s">
        <v>331</v>
      </c>
    </row>
    <row r="24" spans="1:14" ht="56.25" x14ac:dyDescent="0.25">
      <c r="A24" s="57"/>
      <c r="B24" s="17">
        <v>0</v>
      </c>
      <c r="C24" s="17">
        <v>0</v>
      </c>
      <c r="D24" s="61"/>
      <c r="E24" s="50"/>
      <c r="F24" s="17">
        <v>0</v>
      </c>
      <c r="G24" s="50"/>
      <c r="H24" s="57"/>
      <c r="I24" s="17">
        <v>1</v>
      </c>
      <c r="J24" s="17">
        <v>1</v>
      </c>
      <c r="K24" s="146" t="s">
        <v>316</v>
      </c>
      <c r="L24" s="50" t="s">
        <v>332</v>
      </c>
      <c r="M24" s="146">
        <v>150</v>
      </c>
      <c r="N24" s="50" t="s">
        <v>339</v>
      </c>
    </row>
    <row r="25" spans="1:14" ht="56.25" x14ac:dyDescent="0.25">
      <c r="A25" s="57"/>
      <c r="B25" s="17">
        <v>0</v>
      </c>
      <c r="C25" s="17">
        <v>0</v>
      </c>
      <c r="D25" s="61"/>
      <c r="E25" s="50"/>
      <c r="F25" s="17">
        <v>0</v>
      </c>
      <c r="G25" s="50"/>
      <c r="H25" s="57"/>
      <c r="I25" s="17">
        <v>1</v>
      </c>
      <c r="J25" s="17">
        <v>1</v>
      </c>
      <c r="K25" s="131" t="s">
        <v>317</v>
      </c>
      <c r="L25" s="50" t="s">
        <v>332</v>
      </c>
      <c r="M25" s="131">
        <v>79</v>
      </c>
      <c r="N25" s="50" t="s">
        <v>342</v>
      </c>
    </row>
    <row r="26" spans="1:14" ht="75" x14ac:dyDescent="0.25">
      <c r="A26" s="57"/>
      <c r="B26" s="17">
        <v>0</v>
      </c>
      <c r="C26" s="17">
        <v>0</v>
      </c>
      <c r="D26" s="61"/>
      <c r="E26" s="50"/>
      <c r="F26" s="17">
        <v>0</v>
      </c>
      <c r="G26" s="50"/>
      <c r="H26" s="57"/>
      <c r="I26" s="17">
        <v>1</v>
      </c>
      <c r="J26" s="17">
        <v>1</v>
      </c>
      <c r="K26" s="131" t="s">
        <v>318</v>
      </c>
      <c r="L26" s="50" t="s">
        <v>336</v>
      </c>
      <c r="M26" s="132">
        <v>70</v>
      </c>
      <c r="N26" s="50" t="s">
        <v>344</v>
      </c>
    </row>
    <row r="27" spans="1:14" ht="56.25" x14ac:dyDescent="0.25">
      <c r="A27" s="57"/>
      <c r="B27" s="17">
        <v>0</v>
      </c>
      <c r="C27" s="17">
        <v>0</v>
      </c>
      <c r="D27" s="61"/>
      <c r="E27" s="50"/>
      <c r="F27" s="17">
        <v>0</v>
      </c>
      <c r="G27" s="50"/>
      <c r="H27" s="57"/>
      <c r="I27" s="17">
        <v>1</v>
      </c>
      <c r="J27" s="17">
        <v>1</v>
      </c>
      <c r="K27" s="131" t="s">
        <v>319</v>
      </c>
      <c r="L27" s="50" t="s">
        <v>333</v>
      </c>
      <c r="M27" s="132">
        <v>400</v>
      </c>
      <c r="N27" s="50" t="s">
        <v>339</v>
      </c>
    </row>
    <row r="28" spans="1:14" ht="75" x14ac:dyDescent="0.25">
      <c r="A28" s="57"/>
      <c r="B28" s="17">
        <v>0</v>
      </c>
      <c r="C28" s="17">
        <v>0</v>
      </c>
      <c r="D28" s="61"/>
      <c r="E28" s="50"/>
      <c r="F28" s="17">
        <v>0</v>
      </c>
      <c r="G28" s="50"/>
      <c r="H28" s="57"/>
      <c r="I28" s="17">
        <v>1</v>
      </c>
      <c r="J28" s="17">
        <v>1</v>
      </c>
      <c r="K28" s="131" t="s">
        <v>320</v>
      </c>
      <c r="L28" s="50" t="s">
        <v>336</v>
      </c>
      <c r="M28" s="132">
        <v>74</v>
      </c>
      <c r="N28" s="50" t="s">
        <v>342</v>
      </c>
    </row>
    <row r="29" spans="1:14" ht="56.25" x14ac:dyDescent="0.25">
      <c r="A29" s="57"/>
      <c r="B29" s="17">
        <v>0</v>
      </c>
      <c r="C29" s="17">
        <v>0</v>
      </c>
      <c r="D29" s="61"/>
      <c r="E29" s="50"/>
      <c r="F29" s="17">
        <v>0</v>
      </c>
      <c r="G29" s="50"/>
      <c r="H29" s="57"/>
      <c r="I29" s="17">
        <v>1</v>
      </c>
      <c r="J29" s="17">
        <v>1</v>
      </c>
      <c r="K29" s="132" t="s">
        <v>321</v>
      </c>
      <c r="L29" s="50" t="s">
        <v>333</v>
      </c>
      <c r="M29" s="132">
        <v>100</v>
      </c>
      <c r="N29" s="50" t="s">
        <v>342</v>
      </c>
    </row>
    <row r="30" spans="1:14" ht="75" x14ac:dyDescent="0.25">
      <c r="A30" s="57"/>
      <c r="B30" s="17">
        <v>0</v>
      </c>
      <c r="C30" s="17">
        <v>0</v>
      </c>
      <c r="D30" s="61"/>
      <c r="E30" s="50"/>
      <c r="F30" s="17">
        <v>0</v>
      </c>
      <c r="G30" s="50"/>
      <c r="H30" s="57"/>
      <c r="I30" s="17">
        <v>1</v>
      </c>
      <c r="J30" s="17">
        <v>1</v>
      </c>
      <c r="K30" s="131" t="s">
        <v>322</v>
      </c>
      <c r="L30" s="50" t="s">
        <v>336</v>
      </c>
      <c r="M30" s="207">
        <v>150</v>
      </c>
      <c r="N30" s="50" t="s">
        <v>331</v>
      </c>
    </row>
    <row r="31" spans="1:14" ht="78.75" x14ac:dyDescent="0.25">
      <c r="A31" s="57"/>
      <c r="B31" s="17">
        <v>0</v>
      </c>
      <c r="C31" s="17">
        <v>0</v>
      </c>
      <c r="D31" s="61"/>
      <c r="E31" s="50"/>
      <c r="F31" s="17">
        <v>0</v>
      </c>
      <c r="G31" s="50"/>
      <c r="H31" s="57"/>
      <c r="I31" s="17">
        <v>1</v>
      </c>
      <c r="J31" s="17">
        <v>1</v>
      </c>
      <c r="K31" s="139" t="s">
        <v>323</v>
      </c>
      <c r="L31" s="50" t="s">
        <v>345</v>
      </c>
      <c r="M31" s="132">
        <v>100</v>
      </c>
      <c r="N31" s="50" t="s">
        <v>331</v>
      </c>
    </row>
    <row r="32" spans="1:14" ht="56.25" x14ac:dyDescent="0.25">
      <c r="A32" s="57"/>
      <c r="B32" s="17">
        <v>0</v>
      </c>
      <c r="C32" s="17">
        <v>0</v>
      </c>
      <c r="D32" s="61"/>
      <c r="E32" s="50"/>
      <c r="F32" s="17">
        <v>0</v>
      </c>
      <c r="G32" s="50"/>
      <c r="H32" s="57"/>
      <c r="I32" s="17">
        <v>0</v>
      </c>
      <c r="J32" s="17">
        <v>0</v>
      </c>
      <c r="K32" s="146" t="s">
        <v>324</v>
      </c>
      <c r="L32" s="50" t="s">
        <v>333</v>
      </c>
      <c r="M32" s="210">
        <v>70</v>
      </c>
      <c r="N32" s="148" t="s">
        <v>329</v>
      </c>
    </row>
    <row r="33" spans="1:14" ht="57" thickBot="1" x14ac:dyDescent="0.3">
      <c r="A33" s="57"/>
      <c r="B33" s="17">
        <v>0</v>
      </c>
      <c r="C33" s="17">
        <v>0</v>
      </c>
      <c r="D33" s="61"/>
      <c r="E33" s="50"/>
      <c r="F33" s="17">
        <v>0</v>
      </c>
      <c r="G33" s="50"/>
      <c r="H33" s="57"/>
      <c r="I33" s="17">
        <v>1</v>
      </c>
      <c r="J33" s="17">
        <v>1</v>
      </c>
      <c r="K33" s="146" t="s">
        <v>325</v>
      </c>
      <c r="L33" s="50" t="s">
        <v>332</v>
      </c>
      <c r="M33" s="146">
        <v>75</v>
      </c>
      <c r="N33" s="50" t="s">
        <v>342</v>
      </c>
    </row>
    <row r="34" spans="1:14" ht="112.5" x14ac:dyDescent="0.25">
      <c r="A34" s="57"/>
      <c r="B34" s="17">
        <v>0</v>
      </c>
      <c r="C34" s="17">
        <v>0</v>
      </c>
      <c r="D34" s="61"/>
      <c r="E34" s="50"/>
      <c r="F34" s="17">
        <v>0</v>
      </c>
      <c r="G34" s="50"/>
      <c r="H34" s="57"/>
      <c r="I34" s="17">
        <v>1</v>
      </c>
      <c r="J34" s="17">
        <v>1</v>
      </c>
      <c r="K34" s="211" t="s">
        <v>326</v>
      </c>
      <c r="L34" s="50" t="s">
        <v>346</v>
      </c>
      <c r="M34" s="211">
        <v>75</v>
      </c>
      <c r="N34" s="50" t="s">
        <v>347</v>
      </c>
    </row>
    <row r="35" spans="1:14" ht="56.25" x14ac:dyDescent="0.25">
      <c r="A35" s="57"/>
      <c r="B35" s="17">
        <v>0</v>
      </c>
      <c r="C35" s="17">
        <v>0</v>
      </c>
      <c r="D35" s="61"/>
      <c r="E35" s="50"/>
      <c r="F35" s="17">
        <v>0</v>
      </c>
      <c r="G35" s="50"/>
      <c r="H35" s="57"/>
      <c r="I35" s="17">
        <v>1</v>
      </c>
      <c r="J35" s="17">
        <v>1</v>
      </c>
      <c r="K35" s="132" t="s">
        <v>327</v>
      </c>
      <c r="L35" s="50" t="s">
        <v>333</v>
      </c>
      <c r="M35" s="132">
        <v>80</v>
      </c>
      <c r="N35" s="50" t="s">
        <v>348</v>
      </c>
    </row>
    <row r="36" spans="1:14" ht="56.25" x14ac:dyDescent="0.25">
      <c r="A36" s="57"/>
      <c r="B36" s="17">
        <v>0</v>
      </c>
      <c r="C36" s="17">
        <v>0</v>
      </c>
      <c r="D36" s="61"/>
      <c r="E36" s="50"/>
      <c r="F36" s="17">
        <v>0</v>
      </c>
      <c r="G36" s="50"/>
      <c r="H36" s="57"/>
      <c r="I36" s="17">
        <v>1</v>
      </c>
      <c r="J36" s="17">
        <v>1</v>
      </c>
      <c r="K36" s="132" t="s">
        <v>328</v>
      </c>
      <c r="L36" s="50" t="s">
        <v>333</v>
      </c>
      <c r="M36" s="132">
        <v>70</v>
      </c>
      <c r="N36" s="50" t="s">
        <v>349</v>
      </c>
    </row>
    <row r="37" spans="1:14" ht="131.25" x14ac:dyDescent="0.25">
      <c r="A37" s="57"/>
      <c r="B37" s="17">
        <v>0</v>
      </c>
      <c r="C37" s="17">
        <v>0</v>
      </c>
      <c r="D37" s="61"/>
      <c r="E37" s="50"/>
      <c r="F37" s="17">
        <v>0</v>
      </c>
      <c r="G37" s="50"/>
      <c r="H37" s="57"/>
      <c r="I37" s="17">
        <v>1</v>
      </c>
      <c r="J37" s="17">
        <v>1</v>
      </c>
      <c r="K37" s="212" t="s">
        <v>351</v>
      </c>
      <c r="L37" s="182" t="s">
        <v>343</v>
      </c>
      <c r="M37" s="212">
        <v>200</v>
      </c>
      <c r="N37" s="50" t="s">
        <v>342</v>
      </c>
    </row>
    <row r="38" spans="1:14" ht="56.25" x14ac:dyDescent="0.25">
      <c r="A38" s="57"/>
      <c r="B38" s="17">
        <v>0</v>
      </c>
      <c r="C38" s="17">
        <v>0</v>
      </c>
      <c r="D38" s="61"/>
      <c r="E38" s="50"/>
      <c r="F38" s="17">
        <v>0</v>
      </c>
      <c r="G38" s="50"/>
      <c r="H38" s="57"/>
      <c r="I38" s="17">
        <v>0</v>
      </c>
      <c r="J38" s="17">
        <v>0</v>
      </c>
      <c r="K38" s="61" t="s">
        <v>352</v>
      </c>
      <c r="L38" s="50" t="s">
        <v>332</v>
      </c>
      <c r="M38" s="61">
        <v>55</v>
      </c>
      <c r="N38" s="50" t="s">
        <v>331</v>
      </c>
    </row>
    <row r="39" spans="1:14" ht="18.75" x14ac:dyDescent="0.25">
      <c r="A39" s="57"/>
      <c r="B39" s="17">
        <v>0</v>
      </c>
      <c r="C39" s="17">
        <v>0</v>
      </c>
      <c r="D39" s="61"/>
      <c r="E39" s="50"/>
      <c r="F39" s="17">
        <v>0</v>
      </c>
      <c r="G39" s="50"/>
      <c r="H39" s="57"/>
      <c r="I39" s="17">
        <v>0</v>
      </c>
      <c r="J39" s="17">
        <v>0</v>
      </c>
      <c r="K39" s="61"/>
      <c r="L39" s="50"/>
      <c r="M39" s="17">
        <v>0</v>
      </c>
      <c r="N39" s="50"/>
    </row>
    <row r="40" spans="1:14" ht="18.75" x14ac:dyDescent="0.25">
      <c r="A40" s="57"/>
      <c r="B40" s="17">
        <v>0</v>
      </c>
      <c r="C40" s="17">
        <v>0</v>
      </c>
      <c r="D40" s="61"/>
      <c r="E40" s="50"/>
      <c r="F40" s="17">
        <v>0</v>
      </c>
      <c r="G40" s="50"/>
      <c r="H40" s="57"/>
      <c r="I40" s="17">
        <v>0</v>
      </c>
      <c r="J40" s="17">
        <v>0</v>
      </c>
      <c r="K40" s="61"/>
      <c r="L40" s="50"/>
      <c r="M40" s="17">
        <v>0</v>
      </c>
      <c r="N40" s="50"/>
    </row>
    <row r="41" spans="1:14" ht="18.75" x14ac:dyDescent="0.25">
      <c r="A41" s="57"/>
      <c r="B41" s="17">
        <v>0</v>
      </c>
      <c r="C41" s="17">
        <v>0</v>
      </c>
      <c r="D41" s="61"/>
      <c r="E41" s="50"/>
      <c r="F41" s="17">
        <v>0</v>
      </c>
      <c r="G41" s="50"/>
      <c r="H41" s="57"/>
      <c r="I41" s="17">
        <v>0</v>
      </c>
      <c r="J41" s="17">
        <v>0</v>
      </c>
      <c r="K41" s="61"/>
      <c r="L41" s="50"/>
      <c r="M41" s="17">
        <v>0</v>
      </c>
      <c r="N41" s="50"/>
    </row>
    <row r="42" spans="1:14" ht="18.75" x14ac:dyDescent="0.25">
      <c r="A42" s="57"/>
      <c r="B42" s="17">
        <v>0</v>
      </c>
      <c r="C42" s="17">
        <v>0</v>
      </c>
      <c r="D42" s="61"/>
      <c r="E42" s="50"/>
      <c r="F42" s="17">
        <v>0</v>
      </c>
      <c r="G42" s="50"/>
      <c r="H42" s="57"/>
      <c r="I42" s="17">
        <v>0</v>
      </c>
      <c r="J42" s="17">
        <v>0</v>
      </c>
      <c r="K42" s="61"/>
      <c r="L42" s="50"/>
      <c r="M42" s="17">
        <v>0</v>
      </c>
      <c r="N42" s="50"/>
    </row>
    <row r="43" spans="1:14" ht="18.75" x14ac:dyDescent="0.25">
      <c r="A43" s="57"/>
      <c r="B43" s="17">
        <v>0</v>
      </c>
      <c r="C43" s="17">
        <v>0</v>
      </c>
      <c r="D43" s="61"/>
      <c r="E43" s="50"/>
      <c r="F43" s="17">
        <v>0</v>
      </c>
      <c r="G43" s="50"/>
      <c r="H43" s="57"/>
      <c r="I43" s="17">
        <v>0</v>
      </c>
      <c r="J43" s="17">
        <v>0</v>
      </c>
      <c r="K43" s="61"/>
      <c r="L43" s="50"/>
      <c r="M43" s="17">
        <v>0</v>
      </c>
      <c r="N43" s="50"/>
    </row>
    <row r="44" spans="1:14" ht="18.75" x14ac:dyDescent="0.25">
      <c r="A44" s="57"/>
      <c r="B44" s="17">
        <v>0</v>
      </c>
      <c r="C44" s="17">
        <v>0</v>
      </c>
      <c r="D44" s="61"/>
      <c r="E44" s="50"/>
      <c r="F44" s="17">
        <v>0</v>
      </c>
      <c r="G44" s="50"/>
      <c r="H44" s="57"/>
      <c r="I44" s="17">
        <v>0</v>
      </c>
      <c r="J44" s="17">
        <v>0</v>
      </c>
      <c r="K44" s="61"/>
      <c r="L44" s="50"/>
      <c r="M44" s="17">
        <v>0</v>
      </c>
      <c r="N44" s="50"/>
    </row>
    <row r="45" spans="1:14" ht="18.75" x14ac:dyDescent="0.25">
      <c r="A45" s="57"/>
      <c r="B45" s="17">
        <v>0</v>
      </c>
      <c r="C45" s="17">
        <v>0</v>
      </c>
      <c r="D45" s="61"/>
      <c r="E45" s="50"/>
      <c r="F45" s="17">
        <v>0</v>
      </c>
      <c r="G45" s="50"/>
      <c r="H45" s="57"/>
      <c r="I45" s="17">
        <v>0</v>
      </c>
      <c r="J45" s="17">
        <v>0</v>
      </c>
      <c r="K45" s="61"/>
      <c r="L45" s="50"/>
      <c r="M45" s="17">
        <v>0</v>
      </c>
      <c r="N45" s="50"/>
    </row>
    <row r="46" spans="1:14" ht="18.75" x14ac:dyDescent="0.25">
      <c r="A46" s="57"/>
      <c r="B46" s="17">
        <v>0</v>
      </c>
      <c r="C46" s="17">
        <v>0</v>
      </c>
      <c r="D46" s="61"/>
      <c r="E46" s="50"/>
      <c r="F46" s="17">
        <v>0</v>
      </c>
      <c r="G46" s="50"/>
      <c r="H46" s="57"/>
      <c r="I46" s="17">
        <v>0</v>
      </c>
      <c r="J46" s="17">
        <v>0</v>
      </c>
      <c r="K46" s="61"/>
      <c r="L46" s="50"/>
      <c r="M46" s="17">
        <v>0</v>
      </c>
      <c r="N46" s="50"/>
    </row>
    <row r="47" spans="1:14" ht="18.75" x14ac:dyDescent="0.25">
      <c r="A47" s="57"/>
      <c r="B47" s="17">
        <v>0</v>
      </c>
      <c r="C47" s="17">
        <v>0</v>
      </c>
      <c r="D47" s="61"/>
      <c r="E47" s="50"/>
      <c r="F47" s="17">
        <v>0</v>
      </c>
      <c r="G47" s="50"/>
      <c r="H47" s="57"/>
      <c r="I47" s="17">
        <v>0</v>
      </c>
      <c r="J47" s="17">
        <v>0</v>
      </c>
      <c r="K47" s="61"/>
      <c r="L47" s="50"/>
      <c r="M47" s="17">
        <v>0</v>
      </c>
      <c r="N47" s="50"/>
    </row>
    <row r="48" spans="1:14" ht="18.75" x14ac:dyDescent="0.25">
      <c r="A48" s="57"/>
      <c r="B48" s="17">
        <v>0</v>
      </c>
      <c r="C48" s="17">
        <v>0</v>
      </c>
      <c r="D48" s="61"/>
      <c r="E48" s="50"/>
      <c r="F48" s="17">
        <v>0</v>
      </c>
      <c r="G48" s="50"/>
      <c r="H48" s="57"/>
      <c r="I48" s="17">
        <v>0</v>
      </c>
      <c r="J48" s="17">
        <v>0</v>
      </c>
      <c r="K48" s="61"/>
      <c r="L48" s="50"/>
      <c r="M48" s="17">
        <v>0</v>
      </c>
      <c r="N48" s="50"/>
    </row>
    <row r="49" spans="1:14" ht="18.75" x14ac:dyDescent="0.25">
      <c r="A49" s="57"/>
      <c r="B49" s="17">
        <v>0</v>
      </c>
      <c r="C49" s="17">
        <v>0</v>
      </c>
      <c r="D49" s="61"/>
      <c r="E49" s="50"/>
      <c r="F49" s="17">
        <v>0</v>
      </c>
      <c r="G49" s="50"/>
      <c r="H49" s="57"/>
      <c r="I49" s="17">
        <v>0</v>
      </c>
      <c r="J49" s="17">
        <v>0</v>
      </c>
      <c r="K49" s="61"/>
      <c r="L49" s="50"/>
      <c r="M49" s="17">
        <v>0</v>
      </c>
      <c r="N49" s="50"/>
    </row>
    <row r="50" spans="1:14" ht="18.75" x14ac:dyDescent="0.25">
      <c r="A50" s="57"/>
      <c r="B50" s="17">
        <v>0</v>
      </c>
      <c r="C50" s="17">
        <v>0</v>
      </c>
      <c r="D50" s="61"/>
      <c r="E50" s="50"/>
      <c r="F50" s="17">
        <v>0</v>
      </c>
      <c r="G50" s="50"/>
      <c r="H50" s="57"/>
      <c r="I50" s="17">
        <v>0</v>
      </c>
      <c r="J50" s="17">
        <v>0</v>
      </c>
      <c r="K50" s="61"/>
      <c r="L50" s="50"/>
      <c r="M50" s="17">
        <v>0</v>
      </c>
      <c r="N50" s="50"/>
    </row>
    <row r="51" spans="1:14" ht="18.75" x14ac:dyDescent="0.25">
      <c r="A51" s="57"/>
      <c r="B51" s="17">
        <v>0</v>
      </c>
      <c r="C51" s="17">
        <v>0</v>
      </c>
      <c r="D51" s="61"/>
      <c r="E51" s="50"/>
      <c r="F51" s="17">
        <v>0</v>
      </c>
      <c r="G51" s="50"/>
      <c r="H51" s="57"/>
      <c r="I51" s="17">
        <v>0</v>
      </c>
      <c r="J51" s="17">
        <v>0</v>
      </c>
      <c r="K51" s="61"/>
      <c r="L51" s="50"/>
      <c r="M51" s="17">
        <v>0</v>
      </c>
      <c r="N51" s="50"/>
    </row>
    <row r="52" spans="1:14" ht="18.75" x14ac:dyDescent="0.25">
      <c r="A52" s="57"/>
      <c r="B52" s="17">
        <v>0</v>
      </c>
      <c r="C52" s="17">
        <v>0</v>
      </c>
      <c r="D52" s="61"/>
      <c r="E52" s="50"/>
      <c r="F52" s="17">
        <v>0</v>
      </c>
      <c r="G52" s="50"/>
      <c r="H52" s="57"/>
      <c r="I52" s="17">
        <v>0</v>
      </c>
      <c r="J52" s="17">
        <v>0</v>
      </c>
      <c r="K52" s="61"/>
      <c r="L52" s="50"/>
      <c r="M52" s="17">
        <v>0</v>
      </c>
      <c r="N52" s="50"/>
    </row>
    <row r="53" spans="1:14" ht="18.75" x14ac:dyDescent="0.25">
      <c r="A53" s="57"/>
      <c r="B53" s="17">
        <v>0</v>
      </c>
      <c r="C53" s="17">
        <v>0</v>
      </c>
      <c r="D53" s="61"/>
      <c r="E53" s="50"/>
      <c r="F53" s="17">
        <v>0</v>
      </c>
      <c r="G53" s="50"/>
      <c r="H53" s="57"/>
      <c r="I53" s="17">
        <v>0</v>
      </c>
      <c r="J53" s="17">
        <v>0</v>
      </c>
      <c r="K53" s="61"/>
      <c r="L53" s="50"/>
      <c r="M53" s="17">
        <v>0</v>
      </c>
      <c r="N53" s="50"/>
    </row>
    <row r="54" spans="1:14" ht="18.75" x14ac:dyDescent="0.25">
      <c r="A54" s="57"/>
      <c r="B54" s="17">
        <v>0</v>
      </c>
      <c r="C54" s="17">
        <v>0</v>
      </c>
      <c r="D54" s="61"/>
      <c r="E54" s="50"/>
      <c r="F54" s="17">
        <v>0</v>
      </c>
      <c r="G54" s="50"/>
      <c r="H54" s="57"/>
      <c r="I54" s="17">
        <v>0</v>
      </c>
      <c r="J54" s="17">
        <v>0</v>
      </c>
      <c r="K54" s="61"/>
      <c r="L54" s="50"/>
      <c r="M54" s="17">
        <v>0</v>
      </c>
      <c r="N54" s="50"/>
    </row>
    <row r="55" spans="1:14" ht="18.75" x14ac:dyDescent="0.25">
      <c r="A55" s="57"/>
      <c r="B55" s="17">
        <v>0</v>
      </c>
      <c r="C55" s="17">
        <v>0</v>
      </c>
      <c r="D55" s="61"/>
      <c r="E55" s="50"/>
      <c r="F55" s="17">
        <v>0</v>
      </c>
      <c r="G55" s="50"/>
      <c r="H55" s="57"/>
      <c r="I55" s="17">
        <v>0</v>
      </c>
      <c r="J55" s="17">
        <v>0</v>
      </c>
      <c r="K55" s="61"/>
      <c r="L55" s="50"/>
      <c r="M55" s="17">
        <v>0</v>
      </c>
      <c r="N55" s="50"/>
    </row>
    <row r="56" spans="1:14" ht="18.75" x14ac:dyDescent="0.25">
      <c r="A56" s="57"/>
      <c r="B56" s="17">
        <v>0</v>
      </c>
      <c r="C56" s="17">
        <v>0</v>
      </c>
      <c r="D56" s="61"/>
      <c r="E56" s="50"/>
      <c r="F56" s="17">
        <v>0</v>
      </c>
      <c r="G56" s="50"/>
      <c r="H56" s="57"/>
      <c r="I56" s="17">
        <v>0</v>
      </c>
      <c r="J56" s="17">
        <v>0</v>
      </c>
      <c r="K56" s="61"/>
      <c r="L56" s="50"/>
      <c r="M56" s="17">
        <v>0</v>
      </c>
      <c r="N56" s="50"/>
    </row>
    <row r="57" spans="1:14" ht="18.75" x14ac:dyDescent="0.25">
      <c r="A57" s="57"/>
      <c r="B57" s="17">
        <v>0</v>
      </c>
      <c r="C57" s="17">
        <v>0</v>
      </c>
      <c r="D57" s="61"/>
      <c r="E57" s="50"/>
      <c r="F57" s="17">
        <v>0</v>
      </c>
      <c r="G57" s="50"/>
      <c r="H57" s="57"/>
      <c r="I57" s="17">
        <v>0</v>
      </c>
      <c r="J57" s="17">
        <v>0</v>
      </c>
      <c r="K57" s="61"/>
      <c r="L57" s="50"/>
      <c r="M57" s="17">
        <v>0</v>
      </c>
      <c r="N57" s="50"/>
    </row>
    <row r="58" spans="1:14" ht="18.75" x14ac:dyDescent="0.25">
      <c r="A58" s="57"/>
      <c r="B58" s="17">
        <v>0</v>
      </c>
      <c r="C58" s="17">
        <v>0</v>
      </c>
      <c r="D58" s="61"/>
      <c r="E58" s="50"/>
      <c r="F58" s="17">
        <v>0</v>
      </c>
      <c r="G58" s="50"/>
      <c r="H58" s="57"/>
      <c r="I58" s="17">
        <v>0</v>
      </c>
      <c r="J58" s="17">
        <v>0</v>
      </c>
      <c r="K58" s="61"/>
      <c r="L58" s="50"/>
      <c r="M58" s="17">
        <v>0</v>
      </c>
      <c r="N58" s="50"/>
    </row>
    <row r="59" spans="1:14" ht="18.75" x14ac:dyDescent="0.25">
      <c r="A59" s="57"/>
      <c r="B59" s="17">
        <v>0</v>
      </c>
      <c r="C59" s="17">
        <v>0</v>
      </c>
      <c r="D59" s="61"/>
      <c r="E59" s="50"/>
      <c r="F59" s="17">
        <v>0</v>
      </c>
      <c r="G59" s="50"/>
      <c r="H59" s="57"/>
      <c r="I59" s="17">
        <v>0</v>
      </c>
      <c r="J59" s="17">
        <v>0</v>
      </c>
      <c r="K59" s="61"/>
      <c r="L59" s="50"/>
      <c r="M59" s="17">
        <v>0</v>
      </c>
      <c r="N59" s="50"/>
    </row>
    <row r="60" spans="1:14" ht="18.75" x14ac:dyDescent="0.25">
      <c r="A60" s="57"/>
      <c r="B60" s="17">
        <v>0</v>
      </c>
      <c r="C60" s="17">
        <v>0</v>
      </c>
      <c r="D60" s="61"/>
      <c r="E60" s="50"/>
      <c r="F60" s="17">
        <v>0</v>
      </c>
      <c r="G60" s="50"/>
      <c r="H60" s="57"/>
      <c r="I60" s="17">
        <v>0</v>
      </c>
      <c r="J60" s="17">
        <v>0</v>
      </c>
      <c r="K60" s="61"/>
      <c r="L60" s="50"/>
      <c r="M60" s="17">
        <v>0</v>
      </c>
      <c r="N60" s="50"/>
    </row>
    <row r="61" spans="1:14" ht="18.75" x14ac:dyDescent="0.25">
      <c r="A61" s="57"/>
      <c r="B61" s="17">
        <v>0</v>
      </c>
      <c r="C61" s="17">
        <v>0</v>
      </c>
      <c r="D61" s="61"/>
      <c r="E61" s="50"/>
      <c r="F61" s="17">
        <v>0</v>
      </c>
      <c r="G61" s="50"/>
      <c r="H61" s="57"/>
      <c r="I61" s="17">
        <v>0</v>
      </c>
      <c r="J61" s="17">
        <v>0</v>
      </c>
      <c r="K61" s="61"/>
      <c r="L61" s="50"/>
      <c r="M61" s="17">
        <v>0</v>
      </c>
      <c r="N61" s="50"/>
    </row>
    <row r="62" spans="1:14" ht="18.75" x14ac:dyDescent="0.25">
      <c r="A62" s="57"/>
      <c r="B62" s="17">
        <v>0</v>
      </c>
      <c r="C62" s="17">
        <v>0</v>
      </c>
      <c r="D62" s="61"/>
      <c r="E62" s="50"/>
      <c r="F62" s="17">
        <v>0</v>
      </c>
      <c r="G62" s="50"/>
      <c r="H62" s="57"/>
      <c r="I62" s="17">
        <v>0</v>
      </c>
      <c r="J62" s="17">
        <v>0</v>
      </c>
      <c r="K62" s="61"/>
      <c r="L62" s="50"/>
      <c r="M62" s="17">
        <v>0</v>
      </c>
      <c r="N62" s="50"/>
    </row>
    <row r="63" spans="1:14" ht="18.75" x14ac:dyDescent="0.25">
      <c r="A63" s="57"/>
      <c r="B63" s="17">
        <v>0</v>
      </c>
      <c r="C63" s="17">
        <v>0</v>
      </c>
      <c r="D63" s="61"/>
      <c r="E63" s="50"/>
      <c r="F63" s="17">
        <v>0</v>
      </c>
      <c r="G63" s="50"/>
      <c r="H63" s="57"/>
      <c r="I63" s="17">
        <v>0</v>
      </c>
      <c r="J63" s="17">
        <v>0</v>
      </c>
      <c r="K63" s="61"/>
      <c r="L63" s="50"/>
      <c r="M63" s="17">
        <v>0</v>
      </c>
      <c r="N63" s="50"/>
    </row>
    <row r="64" spans="1:14" ht="18.75" x14ac:dyDescent="0.25">
      <c r="A64" s="57"/>
      <c r="B64" s="17">
        <v>0</v>
      </c>
      <c r="C64" s="17">
        <v>0</v>
      </c>
      <c r="D64" s="61"/>
      <c r="E64" s="50"/>
      <c r="F64" s="17">
        <v>0</v>
      </c>
      <c r="G64" s="50"/>
      <c r="H64" s="57"/>
      <c r="I64" s="17">
        <v>0</v>
      </c>
      <c r="J64" s="17">
        <v>0</v>
      </c>
      <c r="K64" s="61"/>
      <c r="L64" s="50"/>
      <c r="M64" s="17">
        <v>0</v>
      </c>
      <c r="N64" s="50"/>
    </row>
    <row r="65" spans="1:14" ht="18.75" x14ac:dyDescent="0.25">
      <c r="A65" s="57"/>
      <c r="B65" s="17">
        <v>0</v>
      </c>
      <c r="C65" s="17">
        <v>0</v>
      </c>
      <c r="D65" s="61"/>
      <c r="E65" s="50"/>
      <c r="F65" s="17">
        <v>0</v>
      </c>
      <c r="G65" s="50"/>
      <c r="H65" s="57"/>
      <c r="I65" s="17">
        <v>0</v>
      </c>
      <c r="J65" s="17">
        <v>0</v>
      </c>
      <c r="K65" s="61"/>
      <c r="L65" s="50"/>
      <c r="M65" s="17">
        <v>0</v>
      </c>
      <c r="N65" s="50"/>
    </row>
    <row r="66" spans="1:14" ht="18.75" x14ac:dyDescent="0.25">
      <c r="A66" s="57"/>
      <c r="B66" s="17">
        <v>0</v>
      </c>
      <c r="C66" s="17">
        <v>0</v>
      </c>
      <c r="D66" s="61"/>
      <c r="E66" s="50"/>
      <c r="F66" s="17">
        <v>0</v>
      </c>
      <c r="G66" s="50"/>
      <c r="H66" s="57"/>
      <c r="I66" s="17">
        <v>0</v>
      </c>
      <c r="J66" s="17">
        <v>0</v>
      </c>
      <c r="K66" s="61"/>
      <c r="L66" s="50"/>
      <c r="M66" s="17">
        <v>0</v>
      </c>
      <c r="N66" s="50"/>
    </row>
    <row r="67" spans="1:14" ht="18.75" x14ac:dyDescent="0.25">
      <c r="A67" s="57"/>
      <c r="B67" s="17">
        <v>0</v>
      </c>
      <c r="C67" s="17">
        <v>0</v>
      </c>
      <c r="D67" s="61"/>
      <c r="E67" s="50"/>
      <c r="F67" s="17">
        <v>0</v>
      </c>
      <c r="G67" s="50"/>
      <c r="H67" s="57"/>
      <c r="I67" s="17">
        <v>0</v>
      </c>
      <c r="J67" s="17">
        <v>0</v>
      </c>
      <c r="K67" s="61"/>
      <c r="L67" s="50"/>
      <c r="M67" s="17">
        <v>0</v>
      </c>
      <c r="N67" s="50"/>
    </row>
    <row r="68" spans="1:14" ht="18.75" x14ac:dyDescent="0.25">
      <c r="A68" s="57"/>
      <c r="B68" s="17">
        <v>0</v>
      </c>
      <c r="C68" s="17">
        <v>0</v>
      </c>
      <c r="D68" s="61"/>
      <c r="E68" s="50"/>
      <c r="F68" s="17">
        <v>0</v>
      </c>
      <c r="G68" s="50"/>
      <c r="H68" s="57"/>
      <c r="I68" s="17">
        <v>0</v>
      </c>
      <c r="J68" s="17">
        <v>0</v>
      </c>
      <c r="K68" s="61"/>
      <c r="L68" s="50"/>
      <c r="M68" s="17">
        <v>0</v>
      </c>
      <c r="N68" s="50"/>
    </row>
    <row r="69" spans="1:14" ht="18.75" x14ac:dyDescent="0.25">
      <c r="A69" s="57"/>
      <c r="B69" s="17">
        <v>0</v>
      </c>
      <c r="C69" s="17">
        <v>0</v>
      </c>
      <c r="D69" s="61"/>
      <c r="E69" s="50"/>
      <c r="F69" s="17">
        <v>0</v>
      </c>
      <c r="G69" s="50"/>
      <c r="H69" s="57"/>
      <c r="I69" s="17">
        <v>0</v>
      </c>
      <c r="J69" s="17">
        <v>0</v>
      </c>
      <c r="K69" s="61"/>
      <c r="L69" s="50"/>
      <c r="M69" s="17">
        <v>0</v>
      </c>
      <c r="N69" s="50"/>
    </row>
    <row r="70" spans="1:14" ht="18.75" x14ac:dyDescent="0.25">
      <c r="A70" s="51"/>
      <c r="B70" s="17">
        <v>0</v>
      </c>
      <c r="C70" s="17">
        <v>0</v>
      </c>
      <c r="D70" s="61"/>
      <c r="E70" s="50"/>
      <c r="F70" s="17">
        <v>0</v>
      </c>
      <c r="G70" s="50"/>
      <c r="H70" s="57"/>
      <c r="I70" s="17">
        <v>0</v>
      </c>
      <c r="J70" s="17">
        <v>0</v>
      </c>
      <c r="K70" s="61"/>
      <c r="L70" s="50"/>
      <c r="M70" s="17">
        <v>0</v>
      </c>
      <c r="N70" s="50"/>
    </row>
    <row r="71" spans="1:14" ht="18.75" x14ac:dyDescent="0.25">
      <c r="A71" s="51"/>
      <c r="B71" s="17">
        <v>0</v>
      </c>
      <c r="C71" s="17">
        <v>0</v>
      </c>
      <c r="D71" s="61"/>
      <c r="E71" s="50"/>
      <c r="F71" s="17">
        <v>0</v>
      </c>
      <c r="G71" s="50"/>
      <c r="H71" s="57"/>
      <c r="I71" s="17">
        <v>0</v>
      </c>
      <c r="J71" s="17">
        <v>0</v>
      </c>
      <c r="K71" s="61"/>
      <c r="L71" s="50"/>
      <c r="M71" s="17">
        <v>0</v>
      </c>
      <c r="N71" s="50"/>
    </row>
    <row r="72" spans="1:14" ht="18.75" x14ac:dyDescent="0.25">
      <c r="A72" s="51"/>
      <c r="B72" s="17">
        <v>0</v>
      </c>
      <c r="C72" s="17">
        <v>0</v>
      </c>
      <c r="D72" s="61"/>
      <c r="E72" s="50"/>
      <c r="F72" s="17">
        <v>0</v>
      </c>
      <c r="G72" s="50"/>
      <c r="H72" s="57"/>
      <c r="I72" s="17">
        <v>0</v>
      </c>
      <c r="J72" s="17">
        <v>0</v>
      </c>
      <c r="K72" s="61"/>
      <c r="L72" s="50"/>
      <c r="M72" s="17">
        <v>0</v>
      </c>
      <c r="N72" s="50"/>
    </row>
    <row r="73" spans="1:14" ht="18.75" x14ac:dyDescent="0.25">
      <c r="A73" s="51"/>
      <c r="B73" s="17">
        <v>0</v>
      </c>
      <c r="C73" s="17">
        <v>0</v>
      </c>
      <c r="D73" s="61"/>
      <c r="E73" s="50"/>
      <c r="F73" s="17">
        <v>0</v>
      </c>
      <c r="G73" s="50"/>
      <c r="H73" s="57"/>
      <c r="I73" s="17">
        <v>0</v>
      </c>
      <c r="J73" s="17">
        <v>0</v>
      </c>
      <c r="K73" s="61"/>
      <c r="L73" s="50"/>
      <c r="M73" s="17">
        <v>0</v>
      </c>
      <c r="N73" s="50"/>
    </row>
    <row r="74" spans="1:14" ht="18.75" x14ac:dyDescent="0.25">
      <c r="A74" s="51"/>
      <c r="B74" s="17">
        <v>0</v>
      </c>
      <c r="C74" s="17">
        <v>0</v>
      </c>
      <c r="D74" s="61"/>
      <c r="E74" s="50"/>
      <c r="F74" s="17">
        <v>0</v>
      </c>
      <c r="G74" s="50"/>
      <c r="H74" s="57"/>
      <c r="I74" s="17">
        <v>0</v>
      </c>
      <c r="J74" s="17">
        <v>0</v>
      </c>
      <c r="K74" s="61"/>
      <c r="L74" s="50"/>
      <c r="M74" s="17">
        <v>0</v>
      </c>
      <c r="N74" s="50"/>
    </row>
    <row r="75" spans="1:14" ht="18.75" x14ac:dyDescent="0.25">
      <c r="A75" s="51"/>
      <c r="B75" s="17">
        <v>0</v>
      </c>
      <c r="C75" s="17">
        <v>0</v>
      </c>
      <c r="D75" s="61"/>
      <c r="E75" s="50"/>
      <c r="F75" s="17">
        <v>0</v>
      </c>
      <c r="G75" s="50"/>
      <c r="H75" s="57"/>
      <c r="I75" s="17">
        <v>0</v>
      </c>
      <c r="J75" s="17">
        <v>0</v>
      </c>
      <c r="K75" s="61"/>
      <c r="L75" s="50"/>
      <c r="M75" s="17">
        <v>0</v>
      </c>
      <c r="N75" s="50"/>
    </row>
    <row r="76" spans="1:14" ht="18.75" x14ac:dyDescent="0.25">
      <c r="A76" s="51"/>
      <c r="B76" s="17">
        <v>0</v>
      </c>
      <c r="C76" s="17">
        <v>0</v>
      </c>
      <c r="D76" s="61"/>
      <c r="E76" s="50"/>
      <c r="F76" s="17">
        <v>0</v>
      </c>
      <c r="G76" s="50"/>
      <c r="H76" s="57"/>
      <c r="I76" s="17">
        <v>0</v>
      </c>
      <c r="J76" s="17">
        <v>0</v>
      </c>
      <c r="K76" s="61"/>
      <c r="L76" s="50"/>
      <c r="M76" s="17">
        <v>0</v>
      </c>
      <c r="N76" s="50"/>
    </row>
    <row r="77" spans="1:14" ht="18.75" x14ac:dyDescent="0.25">
      <c r="A77" s="51"/>
      <c r="B77" s="17">
        <v>0</v>
      </c>
      <c r="C77" s="17">
        <v>0</v>
      </c>
      <c r="D77" s="61"/>
      <c r="E77" s="50"/>
      <c r="F77" s="17">
        <v>0</v>
      </c>
      <c r="G77" s="50"/>
      <c r="H77" s="57"/>
      <c r="I77" s="17">
        <v>0</v>
      </c>
      <c r="J77" s="17">
        <v>0</v>
      </c>
      <c r="K77" s="61"/>
      <c r="L77" s="50"/>
      <c r="M77" s="17">
        <v>0</v>
      </c>
      <c r="N77" s="50"/>
    </row>
    <row r="78" spans="1:14" ht="18.75" x14ac:dyDescent="0.25">
      <c r="A78" s="51"/>
      <c r="B78" s="17">
        <v>0</v>
      </c>
      <c r="C78" s="17">
        <v>0</v>
      </c>
      <c r="D78" s="61"/>
      <c r="E78" s="50"/>
      <c r="F78" s="17">
        <v>0</v>
      </c>
      <c r="G78" s="50"/>
      <c r="H78" s="57"/>
      <c r="I78" s="17">
        <v>0</v>
      </c>
      <c r="J78" s="17">
        <v>0</v>
      </c>
      <c r="K78" s="61"/>
      <c r="L78" s="50"/>
      <c r="M78" s="17">
        <v>0</v>
      </c>
      <c r="N78" s="50"/>
    </row>
    <row r="79" spans="1:14" ht="18.75" x14ac:dyDescent="0.25">
      <c r="A79" s="51"/>
      <c r="B79" s="17">
        <v>0</v>
      </c>
      <c r="C79" s="17">
        <v>0</v>
      </c>
      <c r="D79" s="61"/>
      <c r="E79" s="50"/>
      <c r="F79" s="17">
        <v>0</v>
      </c>
      <c r="G79" s="50"/>
      <c r="H79" s="57"/>
      <c r="I79" s="17">
        <v>0</v>
      </c>
      <c r="J79" s="17">
        <v>0</v>
      </c>
      <c r="K79" s="61"/>
      <c r="L79" s="50"/>
      <c r="M79" s="17">
        <v>0</v>
      </c>
      <c r="N79" s="50"/>
    </row>
    <row r="80" spans="1:14" ht="18.75" x14ac:dyDescent="0.25">
      <c r="A80" s="51"/>
      <c r="B80" s="17">
        <v>0</v>
      </c>
      <c r="C80" s="17">
        <v>0</v>
      </c>
      <c r="D80" s="61"/>
      <c r="E80" s="50"/>
      <c r="F80" s="17">
        <v>0</v>
      </c>
      <c r="G80" s="50"/>
      <c r="H80" s="57"/>
      <c r="I80" s="17">
        <v>0</v>
      </c>
      <c r="J80" s="17">
        <v>0</v>
      </c>
      <c r="K80" s="61"/>
      <c r="L80" s="50"/>
      <c r="M80" s="17">
        <v>0</v>
      </c>
      <c r="N80" s="50"/>
    </row>
    <row r="81" spans="1:14" ht="18.75" x14ac:dyDescent="0.25">
      <c r="A81" s="51"/>
      <c r="B81" s="17">
        <v>0</v>
      </c>
      <c r="C81" s="17">
        <v>0</v>
      </c>
      <c r="D81" s="61"/>
      <c r="E81" s="50"/>
      <c r="F81" s="17">
        <v>0</v>
      </c>
      <c r="G81" s="50"/>
      <c r="H81" s="57"/>
      <c r="I81" s="17">
        <v>0</v>
      </c>
      <c r="J81" s="17">
        <v>0</v>
      </c>
      <c r="K81" s="61"/>
      <c r="L81" s="50"/>
      <c r="M81" s="17">
        <v>0</v>
      </c>
      <c r="N81" s="50"/>
    </row>
    <row r="82" spans="1:14" ht="18.75" x14ac:dyDescent="0.25">
      <c r="A82" s="51"/>
      <c r="B82" s="17">
        <v>0</v>
      </c>
      <c r="C82" s="17">
        <v>0</v>
      </c>
      <c r="D82" s="61"/>
      <c r="E82" s="50"/>
      <c r="F82" s="17">
        <v>0</v>
      </c>
      <c r="G82" s="50"/>
      <c r="H82" s="57"/>
      <c r="I82" s="17">
        <v>0</v>
      </c>
      <c r="J82" s="17">
        <v>0</v>
      </c>
      <c r="K82" s="61"/>
      <c r="L82" s="50"/>
      <c r="M82" s="17">
        <v>0</v>
      </c>
      <c r="N82" s="50"/>
    </row>
    <row r="83" spans="1:14" ht="18.75" x14ac:dyDescent="0.25">
      <c r="A83" s="51"/>
      <c r="B83" s="17">
        <v>0</v>
      </c>
      <c r="C83" s="17">
        <v>0</v>
      </c>
      <c r="D83" s="61"/>
      <c r="E83" s="50"/>
      <c r="F83" s="17">
        <v>0</v>
      </c>
      <c r="G83" s="50"/>
      <c r="H83" s="57"/>
      <c r="I83" s="17">
        <v>0</v>
      </c>
      <c r="J83" s="17">
        <v>0</v>
      </c>
      <c r="K83" s="61"/>
      <c r="L83" s="50"/>
      <c r="M83" s="17">
        <v>0</v>
      </c>
      <c r="N83" s="50"/>
    </row>
    <row r="84" spans="1:14" ht="18.75" x14ac:dyDescent="0.25">
      <c r="A84" s="51"/>
      <c r="B84" s="17">
        <v>0</v>
      </c>
      <c r="C84" s="17">
        <v>0</v>
      </c>
      <c r="D84" s="61"/>
      <c r="E84" s="50"/>
      <c r="F84" s="17">
        <v>0</v>
      </c>
      <c r="G84" s="50"/>
      <c r="H84" s="57"/>
      <c r="I84" s="17">
        <v>0</v>
      </c>
      <c r="J84" s="17">
        <v>0</v>
      </c>
      <c r="K84" s="61"/>
      <c r="L84" s="50"/>
      <c r="M84" s="17">
        <v>0</v>
      </c>
      <c r="N84" s="50"/>
    </row>
    <row r="85" spans="1:14" ht="18.75" x14ac:dyDescent="0.25">
      <c r="A85" s="51"/>
      <c r="B85" s="17">
        <v>0</v>
      </c>
      <c r="C85" s="17">
        <v>0</v>
      </c>
      <c r="D85" s="61"/>
      <c r="E85" s="50"/>
      <c r="F85" s="17">
        <v>0</v>
      </c>
      <c r="G85" s="50"/>
      <c r="H85" s="57"/>
      <c r="I85" s="17">
        <v>0</v>
      </c>
      <c r="J85" s="17">
        <v>0</v>
      </c>
      <c r="K85" s="61"/>
      <c r="L85" s="50"/>
      <c r="M85" s="17">
        <v>0</v>
      </c>
      <c r="N85" s="50"/>
    </row>
    <row r="86" spans="1:14" ht="18.75" x14ac:dyDescent="0.25">
      <c r="A86" s="51"/>
      <c r="B86" s="17">
        <v>0</v>
      </c>
      <c r="C86" s="17">
        <v>0</v>
      </c>
      <c r="D86" s="61"/>
      <c r="E86" s="50"/>
      <c r="F86" s="17">
        <v>0</v>
      </c>
      <c r="G86" s="50"/>
      <c r="H86" s="57"/>
      <c r="I86" s="17">
        <v>0</v>
      </c>
      <c r="J86" s="17">
        <v>0</v>
      </c>
      <c r="K86" s="61"/>
      <c r="L86" s="50"/>
      <c r="M86" s="17">
        <v>0</v>
      </c>
      <c r="N86" s="50"/>
    </row>
    <row r="87" spans="1:14" ht="18.75" x14ac:dyDescent="0.25">
      <c r="A87" s="51"/>
      <c r="B87" s="17">
        <v>0</v>
      </c>
      <c r="C87" s="17">
        <v>0</v>
      </c>
      <c r="D87" s="61"/>
      <c r="E87" s="50"/>
      <c r="F87" s="17">
        <v>0</v>
      </c>
      <c r="G87" s="50"/>
      <c r="H87" s="57"/>
      <c r="I87" s="17">
        <v>0</v>
      </c>
      <c r="J87" s="17">
        <v>0</v>
      </c>
      <c r="K87" s="61"/>
      <c r="L87" s="50"/>
      <c r="M87" s="17">
        <v>0</v>
      </c>
      <c r="N87" s="50"/>
    </row>
    <row r="88" spans="1:14" ht="18.75" x14ac:dyDescent="0.25">
      <c r="A88" s="51"/>
      <c r="B88" s="17">
        <v>0</v>
      </c>
      <c r="C88" s="17">
        <v>0</v>
      </c>
      <c r="D88" s="61"/>
      <c r="E88" s="50"/>
      <c r="F88" s="17">
        <v>0</v>
      </c>
      <c r="G88" s="50"/>
      <c r="H88" s="57"/>
      <c r="I88" s="17">
        <v>0</v>
      </c>
      <c r="J88" s="17">
        <v>0</v>
      </c>
      <c r="K88" s="61"/>
      <c r="L88" s="50"/>
      <c r="M88" s="17">
        <v>0</v>
      </c>
      <c r="N88" s="50"/>
    </row>
    <row r="89" spans="1:14" ht="18.75" x14ac:dyDescent="0.25">
      <c r="A89" s="51"/>
      <c r="B89" s="17">
        <v>0</v>
      </c>
      <c r="C89" s="17">
        <v>0</v>
      </c>
      <c r="D89" s="61"/>
      <c r="E89" s="50"/>
      <c r="F89" s="17">
        <v>0</v>
      </c>
      <c r="G89" s="50"/>
      <c r="H89" s="57"/>
      <c r="I89" s="17">
        <v>0</v>
      </c>
      <c r="J89" s="17">
        <v>0</v>
      </c>
      <c r="K89" s="61"/>
      <c r="L89" s="50"/>
      <c r="M89" s="17">
        <v>0</v>
      </c>
      <c r="N89" s="50"/>
    </row>
    <row r="90" spans="1:14" ht="18.75" x14ac:dyDescent="0.25">
      <c r="A90" s="51"/>
      <c r="B90" s="17">
        <v>0</v>
      </c>
      <c r="C90" s="17">
        <v>0</v>
      </c>
      <c r="D90" s="61"/>
      <c r="E90" s="50"/>
      <c r="F90" s="17">
        <v>0</v>
      </c>
      <c r="G90" s="50"/>
      <c r="H90" s="57"/>
      <c r="I90" s="17">
        <v>0</v>
      </c>
      <c r="J90" s="17">
        <v>0</v>
      </c>
      <c r="K90" s="61"/>
      <c r="L90" s="50"/>
      <c r="M90" s="17">
        <v>0</v>
      </c>
      <c r="N90" s="50"/>
    </row>
    <row r="91" spans="1:14" ht="18.75" x14ac:dyDescent="0.25">
      <c r="A91" s="51"/>
      <c r="B91" s="17">
        <v>0</v>
      </c>
      <c r="C91" s="17">
        <v>0</v>
      </c>
      <c r="D91" s="61"/>
      <c r="E91" s="50"/>
      <c r="F91" s="17">
        <v>0</v>
      </c>
      <c r="G91" s="50"/>
      <c r="H91" s="57"/>
      <c r="I91" s="17">
        <v>0</v>
      </c>
      <c r="J91" s="17">
        <v>0</v>
      </c>
      <c r="K91" s="61"/>
      <c r="L91" s="50"/>
      <c r="M91" s="17">
        <v>0</v>
      </c>
      <c r="N91" s="50"/>
    </row>
    <row r="92" spans="1:14" ht="18.75" x14ac:dyDescent="0.25">
      <c r="A92" s="51"/>
      <c r="B92" s="17">
        <v>0</v>
      </c>
      <c r="C92" s="17">
        <v>0</v>
      </c>
      <c r="D92" s="61"/>
      <c r="E92" s="50"/>
      <c r="F92" s="17">
        <v>0</v>
      </c>
      <c r="G92" s="50"/>
      <c r="H92" s="57"/>
      <c r="I92" s="17">
        <v>0</v>
      </c>
      <c r="J92" s="17">
        <v>0</v>
      </c>
      <c r="K92" s="61"/>
      <c r="L92" s="50"/>
      <c r="M92" s="17">
        <v>0</v>
      </c>
      <c r="N92" s="50"/>
    </row>
    <row r="93" spans="1:14" ht="18.75" x14ac:dyDescent="0.25">
      <c r="A93" s="51"/>
      <c r="B93" s="17">
        <v>0</v>
      </c>
      <c r="C93" s="17">
        <v>0</v>
      </c>
      <c r="D93" s="61"/>
      <c r="E93" s="50"/>
      <c r="F93" s="17">
        <v>0</v>
      </c>
      <c r="G93" s="50"/>
      <c r="H93" s="57"/>
      <c r="I93" s="17">
        <v>0</v>
      </c>
      <c r="J93" s="17">
        <v>0</v>
      </c>
      <c r="K93" s="61"/>
      <c r="L93" s="50"/>
      <c r="M93" s="17">
        <v>0</v>
      </c>
      <c r="N93" s="50"/>
    </row>
    <row r="94" spans="1:14" ht="18.75" x14ac:dyDescent="0.25">
      <c r="A94" s="51"/>
      <c r="B94" s="17">
        <v>0</v>
      </c>
      <c r="C94" s="17">
        <v>0</v>
      </c>
      <c r="D94" s="61"/>
      <c r="E94" s="50"/>
      <c r="F94" s="17">
        <v>0</v>
      </c>
      <c r="G94" s="50"/>
      <c r="H94" s="57"/>
      <c r="I94" s="17">
        <v>0</v>
      </c>
      <c r="J94" s="17">
        <v>0</v>
      </c>
      <c r="K94" s="61"/>
      <c r="L94" s="50"/>
      <c r="M94" s="17">
        <v>0</v>
      </c>
      <c r="N94" s="50"/>
    </row>
    <row r="95" spans="1:14" ht="18.75" x14ac:dyDescent="0.25">
      <c r="A95" s="51"/>
      <c r="B95" s="17">
        <v>0</v>
      </c>
      <c r="C95" s="17">
        <v>0</v>
      </c>
      <c r="D95" s="61"/>
      <c r="E95" s="50"/>
      <c r="F95" s="17">
        <v>0</v>
      </c>
      <c r="G95" s="50"/>
      <c r="H95" s="57"/>
      <c r="I95" s="17">
        <v>0</v>
      </c>
      <c r="J95" s="17">
        <v>0</v>
      </c>
      <c r="K95" s="61"/>
      <c r="L95" s="50"/>
      <c r="M95" s="17">
        <v>0</v>
      </c>
      <c r="N95" s="50"/>
    </row>
    <row r="96" spans="1:14" ht="18.75" x14ac:dyDescent="0.25">
      <c r="A96" s="51"/>
      <c r="B96" s="17">
        <v>0</v>
      </c>
      <c r="C96" s="17">
        <v>0</v>
      </c>
      <c r="D96" s="61"/>
      <c r="E96" s="50"/>
      <c r="F96" s="17">
        <v>0</v>
      </c>
      <c r="G96" s="50"/>
      <c r="H96" s="57"/>
      <c r="I96" s="17">
        <v>0</v>
      </c>
      <c r="J96" s="17">
        <v>0</v>
      </c>
      <c r="K96" s="61"/>
      <c r="L96" s="50"/>
      <c r="M96" s="17">
        <v>0</v>
      </c>
      <c r="N96" s="50"/>
    </row>
    <row r="97" spans="1:14" ht="18.75" x14ac:dyDescent="0.25">
      <c r="A97" s="51"/>
      <c r="B97" s="17">
        <v>0</v>
      </c>
      <c r="C97" s="17">
        <v>0</v>
      </c>
      <c r="D97" s="61"/>
      <c r="E97" s="50"/>
      <c r="F97" s="17">
        <v>0</v>
      </c>
      <c r="G97" s="50"/>
      <c r="H97" s="57"/>
      <c r="I97" s="17">
        <v>0</v>
      </c>
      <c r="J97" s="17">
        <v>0</v>
      </c>
      <c r="K97" s="61"/>
      <c r="L97" s="50"/>
      <c r="M97" s="17">
        <v>0</v>
      </c>
      <c r="N97" s="50"/>
    </row>
    <row r="98" spans="1:14" ht="18.75" x14ac:dyDescent="0.25">
      <c r="A98" s="51"/>
      <c r="B98" s="17">
        <v>0</v>
      </c>
      <c r="C98" s="17">
        <v>0</v>
      </c>
      <c r="D98" s="61"/>
      <c r="E98" s="50"/>
      <c r="F98" s="17">
        <v>0</v>
      </c>
      <c r="G98" s="50"/>
      <c r="H98" s="57"/>
      <c r="I98" s="17">
        <v>0</v>
      </c>
      <c r="J98" s="17">
        <v>0</v>
      </c>
      <c r="K98" s="61"/>
      <c r="L98" s="50"/>
      <c r="M98" s="17">
        <v>0</v>
      </c>
      <c r="N98" s="50"/>
    </row>
    <row r="99" spans="1:14" ht="18.75" x14ac:dyDescent="0.25">
      <c r="A99" s="51"/>
      <c r="B99" s="17">
        <v>0</v>
      </c>
      <c r="C99" s="17">
        <v>0</v>
      </c>
      <c r="D99" s="61"/>
      <c r="E99" s="50"/>
      <c r="F99" s="17">
        <v>0</v>
      </c>
      <c r="G99" s="50"/>
      <c r="H99" s="57"/>
      <c r="I99" s="17">
        <v>0</v>
      </c>
      <c r="J99" s="17">
        <v>0</v>
      </c>
      <c r="K99" s="61"/>
      <c r="L99" s="50"/>
      <c r="M99" s="17">
        <v>0</v>
      </c>
      <c r="N99" s="50"/>
    </row>
    <row r="100" spans="1:14" ht="18.75" x14ac:dyDescent="0.25">
      <c r="A100" s="51"/>
      <c r="B100" s="17">
        <v>0</v>
      </c>
      <c r="C100" s="17">
        <v>0</v>
      </c>
      <c r="D100" s="61"/>
      <c r="E100" s="50"/>
      <c r="F100" s="17">
        <v>0</v>
      </c>
      <c r="G100" s="50"/>
      <c r="H100" s="57"/>
      <c r="I100" s="17">
        <v>0</v>
      </c>
      <c r="J100" s="17">
        <v>0</v>
      </c>
      <c r="K100" s="61"/>
      <c r="L100" s="50"/>
      <c r="M100" s="17">
        <v>0</v>
      </c>
      <c r="N100" s="50"/>
    </row>
    <row r="101" spans="1:14" ht="18.75" x14ac:dyDescent="0.25">
      <c r="A101" s="51"/>
      <c r="B101" s="17">
        <v>0</v>
      </c>
      <c r="C101" s="17">
        <v>0</v>
      </c>
      <c r="D101" s="61"/>
      <c r="E101" s="50"/>
      <c r="F101" s="17">
        <v>0</v>
      </c>
      <c r="G101" s="50"/>
      <c r="H101" s="57"/>
      <c r="I101" s="17">
        <v>0</v>
      </c>
      <c r="J101" s="17">
        <v>0</v>
      </c>
      <c r="K101" s="61"/>
      <c r="L101" s="50"/>
      <c r="M101" s="17">
        <v>0</v>
      </c>
      <c r="N101" s="50"/>
    </row>
    <row r="102" spans="1:14" ht="18.75" x14ac:dyDescent="0.25">
      <c r="A102" s="51"/>
      <c r="B102" s="17">
        <v>0</v>
      </c>
      <c r="C102" s="17">
        <v>0</v>
      </c>
      <c r="D102" s="61"/>
      <c r="E102" s="50"/>
      <c r="F102" s="17">
        <v>0</v>
      </c>
      <c r="G102" s="50"/>
      <c r="H102" s="57"/>
      <c r="I102" s="17">
        <v>0</v>
      </c>
      <c r="J102" s="17">
        <v>0</v>
      </c>
      <c r="K102" s="61"/>
      <c r="L102" s="50"/>
      <c r="M102" s="17">
        <v>0</v>
      </c>
      <c r="N102" s="50"/>
    </row>
    <row r="103" spans="1:14" ht="18.75" x14ac:dyDescent="0.25">
      <c r="A103" s="51"/>
      <c r="B103" s="17">
        <v>0</v>
      </c>
      <c r="C103" s="17">
        <v>0</v>
      </c>
      <c r="D103" s="61"/>
      <c r="E103" s="50"/>
      <c r="F103" s="17">
        <v>0</v>
      </c>
      <c r="G103" s="50"/>
      <c r="H103" s="57"/>
      <c r="I103" s="17">
        <v>0</v>
      </c>
      <c r="J103" s="17">
        <v>0</v>
      </c>
      <c r="K103" s="61"/>
      <c r="L103" s="50"/>
      <c r="M103" s="17">
        <v>0</v>
      </c>
      <c r="N103" s="50"/>
    </row>
    <row r="104" spans="1:14" ht="18.75" x14ac:dyDescent="0.25">
      <c r="A104" s="51"/>
      <c r="B104" s="17">
        <v>0</v>
      </c>
      <c r="C104" s="17">
        <v>0</v>
      </c>
      <c r="D104" s="61"/>
      <c r="E104" s="50"/>
      <c r="F104" s="17">
        <v>0</v>
      </c>
      <c r="G104" s="50"/>
      <c r="H104" s="57"/>
      <c r="I104" s="17">
        <v>0</v>
      </c>
      <c r="J104" s="17">
        <v>0</v>
      </c>
      <c r="K104" s="61"/>
      <c r="L104" s="50"/>
      <c r="M104" s="17">
        <v>0</v>
      </c>
      <c r="N104" s="50"/>
    </row>
    <row r="105" spans="1:14" ht="18.75" x14ac:dyDescent="0.25">
      <c r="A105" s="51"/>
      <c r="B105" s="17">
        <v>0</v>
      </c>
      <c r="C105" s="17">
        <v>0</v>
      </c>
      <c r="D105" s="61"/>
      <c r="E105" s="50"/>
      <c r="F105" s="17">
        <v>0</v>
      </c>
      <c r="G105" s="50"/>
      <c r="H105" s="57"/>
      <c r="I105" s="17">
        <v>0</v>
      </c>
      <c r="J105" s="17">
        <v>0</v>
      </c>
      <c r="K105" s="61"/>
      <c r="L105" s="50"/>
      <c r="M105" s="17">
        <v>0</v>
      </c>
      <c r="N105" s="50"/>
    </row>
    <row r="106" spans="1:14" ht="18.75" x14ac:dyDescent="0.25">
      <c r="A106" s="51"/>
      <c r="B106" s="17">
        <v>0</v>
      </c>
      <c r="C106" s="17">
        <v>0</v>
      </c>
      <c r="D106" s="61"/>
      <c r="E106" s="50"/>
      <c r="F106" s="17">
        <v>0</v>
      </c>
      <c r="G106" s="50"/>
      <c r="H106" s="57"/>
      <c r="I106" s="17">
        <v>0</v>
      </c>
      <c r="J106" s="17">
        <v>0</v>
      </c>
      <c r="K106" s="61"/>
      <c r="L106" s="50"/>
      <c r="M106" s="17">
        <v>0</v>
      </c>
      <c r="N106" s="50"/>
    </row>
    <row r="107" spans="1:14" ht="18.75" x14ac:dyDescent="0.25">
      <c r="A107" s="51"/>
      <c r="B107" s="17">
        <v>0</v>
      </c>
      <c r="C107" s="17">
        <v>0</v>
      </c>
      <c r="D107" s="61"/>
      <c r="E107" s="50"/>
      <c r="F107" s="17">
        <v>0</v>
      </c>
      <c r="G107" s="50"/>
      <c r="H107" s="57"/>
      <c r="I107" s="17">
        <v>0</v>
      </c>
      <c r="J107" s="17">
        <v>0</v>
      </c>
      <c r="K107" s="61"/>
      <c r="L107" s="50"/>
      <c r="M107" s="17">
        <v>0</v>
      </c>
      <c r="N107" s="50"/>
    </row>
    <row r="108" spans="1:14" ht="18.75" x14ac:dyDescent="0.25">
      <c r="A108" s="51"/>
      <c r="B108" s="17">
        <v>0</v>
      </c>
      <c r="C108" s="17">
        <v>0</v>
      </c>
      <c r="D108" s="61"/>
      <c r="E108" s="50"/>
      <c r="F108" s="17">
        <v>0</v>
      </c>
      <c r="G108" s="50"/>
      <c r="H108" s="57"/>
      <c r="I108" s="17">
        <v>0</v>
      </c>
      <c r="J108" s="17">
        <v>0</v>
      </c>
      <c r="K108" s="61"/>
      <c r="L108" s="50"/>
      <c r="M108" s="17">
        <v>0</v>
      </c>
      <c r="N108" s="50"/>
    </row>
    <row r="109" spans="1:14" ht="18.75" x14ac:dyDescent="0.25">
      <c r="A109" s="51"/>
      <c r="B109" s="17">
        <v>0</v>
      </c>
      <c r="C109" s="17">
        <v>0</v>
      </c>
      <c r="D109" s="61"/>
      <c r="E109" s="50"/>
      <c r="F109" s="17">
        <v>0</v>
      </c>
      <c r="G109" s="50"/>
      <c r="H109" s="57"/>
      <c r="I109" s="17">
        <v>0</v>
      </c>
      <c r="J109" s="17">
        <v>0</v>
      </c>
      <c r="K109" s="61"/>
      <c r="L109" s="50"/>
      <c r="M109" s="17">
        <v>0</v>
      </c>
      <c r="N109" s="50"/>
    </row>
    <row r="110" spans="1:14" ht="18.75" x14ac:dyDescent="0.25">
      <c r="A110" s="51"/>
      <c r="B110" s="17">
        <v>0</v>
      </c>
      <c r="C110" s="17">
        <v>0</v>
      </c>
      <c r="D110" s="61"/>
      <c r="E110" s="50"/>
      <c r="F110" s="17">
        <v>0</v>
      </c>
      <c r="G110" s="50"/>
      <c r="H110" s="57"/>
      <c r="I110" s="17">
        <v>0</v>
      </c>
      <c r="J110" s="17">
        <v>0</v>
      </c>
      <c r="K110" s="61"/>
      <c r="L110" s="50"/>
      <c r="M110" s="17">
        <v>0</v>
      </c>
      <c r="N110" s="50"/>
    </row>
    <row r="111" spans="1:14" ht="18.75" x14ac:dyDescent="0.25">
      <c r="A111" s="51"/>
      <c r="B111" s="17">
        <v>0</v>
      </c>
      <c r="C111" s="17">
        <v>0</v>
      </c>
      <c r="D111" s="61"/>
      <c r="E111" s="50"/>
      <c r="F111" s="17">
        <v>0</v>
      </c>
      <c r="G111" s="50"/>
      <c r="H111" s="57"/>
      <c r="I111" s="17">
        <v>0</v>
      </c>
      <c r="J111" s="17">
        <v>0</v>
      </c>
      <c r="K111" s="61"/>
      <c r="L111" s="50"/>
      <c r="M111" s="17">
        <v>0</v>
      </c>
      <c r="N111" s="50"/>
    </row>
    <row r="112" spans="1:14" ht="18.75" x14ac:dyDescent="0.25">
      <c r="A112" s="51"/>
      <c r="B112" s="17">
        <v>0</v>
      </c>
      <c r="C112" s="17">
        <v>0</v>
      </c>
      <c r="D112" s="61"/>
      <c r="E112" s="50"/>
      <c r="F112" s="17">
        <v>0</v>
      </c>
      <c r="G112" s="50"/>
      <c r="H112" s="57"/>
      <c r="I112" s="17">
        <v>0</v>
      </c>
      <c r="J112" s="17">
        <v>0</v>
      </c>
      <c r="K112" s="61"/>
      <c r="L112" s="50"/>
      <c r="M112" s="17">
        <v>0</v>
      </c>
      <c r="N112" s="50"/>
    </row>
    <row r="113" spans="1:14" ht="18.75" x14ac:dyDescent="0.25">
      <c r="A113" s="51"/>
      <c r="B113" s="17">
        <v>0</v>
      </c>
      <c r="C113" s="17">
        <v>0</v>
      </c>
      <c r="D113" s="61"/>
      <c r="E113" s="50"/>
      <c r="F113" s="17">
        <v>0</v>
      </c>
      <c r="G113" s="50"/>
      <c r="H113" s="57"/>
      <c r="I113" s="17">
        <v>0</v>
      </c>
      <c r="J113" s="17">
        <v>0</v>
      </c>
      <c r="K113" s="61"/>
      <c r="L113" s="50"/>
      <c r="M113" s="17">
        <v>0</v>
      </c>
      <c r="N113" s="50"/>
    </row>
    <row r="114" spans="1:14" ht="18.75" x14ac:dyDescent="0.25">
      <c r="A114" s="51"/>
      <c r="B114" s="17">
        <v>0</v>
      </c>
      <c r="C114" s="17">
        <v>0</v>
      </c>
      <c r="D114" s="61"/>
      <c r="E114" s="50"/>
      <c r="F114" s="17">
        <v>0</v>
      </c>
      <c r="G114" s="50"/>
      <c r="H114" s="57"/>
      <c r="I114" s="17">
        <v>0</v>
      </c>
      <c r="J114" s="17">
        <v>0</v>
      </c>
      <c r="K114" s="61"/>
      <c r="L114" s="50"/>
      <c r="M114" s="17">
        <v>0</v>
      </c>
      <c r="N114" s="50"/>
    </row>
    <row r="115" spans="1:14" ht="18.75" x14ac:dyDescent="0.25">
      <c r="A115" s="51"/>
      <c r="B115" s="17">
        <v>0</v>
      </c>
      <c r="C115" s="17">
        <v>0</v>
      </c>
      <c r="D115" s="61"/>
      <c r="E115" s="50"/>
      <c r="F115" s="17">
        <v>0</v>
      </c>
      <c r="G115" s="50"/>
      <c r="H115" s="57"/>
      <c r="I115" s="17">
        <v>0</v>
      </c>
      <c r="J115" s="17">
        <v>0</v>
      </c>
      <c r="K115" s="61"/>
      <c r="L115" s="50"/>
      <c r="M115" s="17">
        <v>0</v>
      </c>
      <c r="N115" s="50"/>
    </row>
    <row r="116" spans="1:14" ht="18.75" x14ac:dyDescent="0.25">
      <c r="A116" s="51"/>
      <c r="B116" s="17">
        <v>0</v>
      </c>
      <c r="C116" s="17">
        <v>0</v>
      </c>
      <c r="D116" s="61"/>
      <c r="E116" s="50"/>
      <c r="F116" s="17">
        <v>0</v>
      </c>
      <c r="G116" s="50"/>
      <c r="H116" s="57"/>
      <c r="I116" s="17">
        <v>0</v>
      </c>
      <c r="J116" s="17">
        <v>0</v>
      </c>
      <c r="K116" s="61"/>
      <c r="L116" s="50"/>
      <c r="M116" s="17">
        <v>0</v>
      </c>
      <c r="N116" s="50"/>
    </row>
    <row r="117" spans="1:14" ht="18.75" x14ac:dyDescent="0.25">
      <c r="A117" s="51"/>
      <c r="B117" s="17">
        <v>0</v>
      </c>
      <c r="C117" s="17">
        <v>0</v>
      </c>
      <c r="D117" s="61"/>
      <c r="E117" s="50"/>
      <c r="F117" s="17">
        <v>0</v>
      </c>
      <c r="G117" s="50"/>
      <c r="H117" s="57"/>
      <c r="I117" s="17">
        <v>0</v>
      </c>
      <c r="J117" s="17">
        <v>0</v>
      </c>
      <c r="K117" s="61"/>
      <c r="L117" s="50"/>
      <c r="M117" s="17">
        <v>0</v>
      </c>
      <c r="N117" s="50"/>
    </row>
    <row r="118" spans="1:14" ht="18.75" x14ac:dyDescent="0.25">
      <c r="A118" s="51"/>
      <c r="B118" s="17">
        <v>0</v>
      </c>
      <c r="C118" s="17">
        <v>0</v>
      </c>
      <c r="D118" s="61"/>
      <c r="E118" s="50"/>
      <c r="F118" s="17">
        <v>0</v>
      </c>
      <c r="G118" s="50"/>
      <c r="H118" s="57"/>
      <c r="I118" s="17">
        <v>0</v>
      </c>
      <c r="J118" s="17">
        <v>0</v>
      </c>
      <c r="K118" s="61"/>
      <c r="L118" s="50"/>
      <c r="M118" s="17">
        <v>0</v>
      </c>
      <c r="N118" s="50"/>
    </row>
    <row r="119" spans="1:14" ht="18.75" x14ac:dyDescent="0.25">
      <c r="A119" s="51"/>
      <c r="B119" s="17">
        <v>0</v>
      </c>
      <c r="C119" s="17">
        <v>0</v>
      </c>
      <c r="D119" s="61"/>
      <c r="E119" s="50"/>
      <c r="F119" s="17">
        <v>0</v>
      </c>
      <c r="G119" s="50"/>
      <c r="H119" s="57"/>
      <c r="I119" s="17">
        <v>0</v>
      </c>
      <c r="J119" s="17">
        <v>0</v>
      </c>
      <c r="K119" s="61"/>
      <c r="L119" s="50"/>
      <c r="M119" s="17">
        <v>0</v>
      </c>
      <c r="N119" s="50"/>
    </row>
    <row r="120" spans="1:14" ht="18.75" x14ac:dyDescent="0.25">
      <c r="A120" s="51"/>
      <c r="B120" s="17">
        <v>0</v>
      </c>
      <c r="C120" s="17">
        <v>0</v>
      </c>
      <c r="D120" s="61"/>
      <c r="E120" s="50"/>
      <c r="F120" s="17">
        <v>0</v>
      </c>
      <c r="G120" s="50"/>
      <c r="H120" s="57"/>
      <c r="I120" s="17">
        <v>0</v>
      </c>
      <c r="J120" s="17">
        <v>0</v>
      </c>
      <c r="K120" s="61"/>
      <c r="L120" s="50"/>
      <c r="M120" s="17">
        <v>0</v>
      </c>
      <c r="N120" s="50"/>
    </row>
    <row r="121" spans="1:14" ht="18.75" x14ac:dyDescent="0.25">
      <c r="B121" s="17">
        <v>0</v>
      </c>
      <c r="C121" s="17">
        <v>0</v>
      </c>
      <c r="D121" s="61"/>
      <c r="E121" s="50"/>
      <c r="F121" s="17">
        <v>0</v>
      </c>
      <c r="G121" s="50"/>
      <c r="H121" s="57"/>
      <c r="I121" s="17">
        <v>0</v>
      </c>
      <c r="J121" s="17">
        <v>0</v>
      </c>
      <c r="K121" s="61"/>
      <c r="L121" s="50"/>
      <c r="M121" s="17">
        <v>0</v>
      </c>
      <c r="N121" s="50"/>
    </row>
    <row r="122" spans="1:14" ht="18.75" x14ac:dyDescent="0.25">
      <c r="A122" s="51"/>
      <c r="B122" s="17">
        <v>0</v>
      </c>
      <c r="C122" s="17">
        <v>0</v>
      </c>
      <c r="D122" s="61"/>
      <c r="E122" s="50"/>
      <c r="F122" s="17">
        <v>0</v>
      </c>
      <c r="G122" s="50"/>
      <c r="H122" s="57"/>
      <c r="I122" s="17">
        <v>0</v>
      </c>
      <c r="J122" s="17">
        <v>0</v>
      </c>
      <c r="K122" s="61"/>
      <c r="L122" s="50"/>
      <c r="M122" s="17">
        <v>0</v>
      </c>
      <c r="N122" s="50"/>
    </row>
    <row r="123" spans="1:14" ht="18.75" x14ac:dyDescent="0.25">
      <c r="A123" s="51"/>
      <c r="B123" s="17">
        <v>0</v>
      </c>
      <c r="C123" s="17">
        <v>0</v>
      </c>
      <c r="D123" s="61"/>
      <c r="E123" s="50"/>
      <c r="F123" s="17">
        <v>0</v>
      </c>
      <c r="G123" s="50"/>
      <c r="H123" s="57"/>
      <c r="I123" s="17">
        <v>0</v>
      </c>
      <c r="J123" s="17">
        <v>0</v>
      </c>
      <c r="K123" s="61"/>
      <c r="L123" s="50"/>
      <c r="M123" s="17">
        <v>0</v>
      </c>
      <c r="N123" s="50"/>
    </row>
    <row r="124" spans="1:14" ht="18.75" x14ac:dyDescent="0.25">
      <c r="A124" s="51"/>
      <c r="B124" s="17">
        <v>0</v>
      </c>
      <c r="C124" s="17">
        <v>0</v>
      </c>
      <c r="D124" s="61"/>
      <c r="E124" s="50"/>
      <c r="F124" s="17">
        <v>0</v>
      </c>
      <c r="G124" s="50"/>
      <c r="H124" s="57"/>
      <c r="I124" s="17">
        <v>0</v>
      </c>
      <c r="J124" s="17">
        <v>0</v>
      </c>
      <c r="K124" s="61"/>
      <c r="L124" s="50"/>
      <c r="M124" s="17">
        <v>0</v>
      </c>
      <c r="N124" s="50"/>
    </row>
    <row r="125" spans="1:14" ht="18.75" x14ac:dyDescent="0.25">
      <c r="A125" s="51"/>
      <c r="B125" s="17">
        <v>0</v>
      </c>
      <c r="C125" s="17">
        <v>0</v>
      </c>
      <c r="D125" s="61"/>
      <c r="E125" s="50"/>
      <c r="F125" s="17">
        <v>0</v>
      </c>
      <c r="G125" s="50"/>
      <c r="H125" s="57"/>
      <c r="I125" s="17">
        <v>0</v>
      </c>
      <c r="J125" s="17">
        <v>0</v>
      </c>
      <c r="K125" s="61"/>
      <c r="L125" s="50"/>
      <c r="M125" s="17">
        <v>0</v>
      </c>
      <c r="N125" s="50"/>
    </row>
    <row r="126" spans="1:14" ht="18.75" x14ac:dyDescent="0.25">
      <c r="A126" s="51"/>
      <c r="B126" s="17">
        <v>0</v>
      </c>
      <c r="C126" s="17">
        <v>0</v>
      </c>
      <c r="D126" s="61"/>
      <c r="E126" s="50"/>
      <c r="F126" s="17">
        <v>0</v>
      </c>
      <c r="G126" s="50"/>
      <c r="H126" s="57"/>
      <c r="I126" s="17">
        <v>0</v>
      </c>
      <c r="J126" s="17">
        <v>0</v>
      </c>
      <c r="K126" s="61"/>
      <c r="L126" s="50"/>
      <c r="M126" s="17">
        <v>0</v>
      </c>
      <c r="N126" s="50"/>
    </row>
    <row r="127" spans="1:14" ht="18.75" x14ac:dyDescent="0.25">
      <c r="A127" s="51"/>
      <c r="B127" s="17">
        <v>0</v>
      </c>
      <c r="C127" s="17">
        <v>0</v>
      </c>
      <c r="D127" s="61"/>
      <c r="E127" s="50"/>
      <c r="F127" s="17">
        <v>0</v>
      </c>
      <c r="G127" s="50"/>
      <c r="H127" s="57"/>
      <c r="I127" s="17">
        <v>0</v>
      </c>
      <c r="J127" s="17">
        <v>0</v>
      </c>
      <c r="K127" s="61"/>
      <c r="L127" s="50"/>
      <c r="M127" s="17">
        <v>0</v>
      </c>
      <c r="N127" s="50"/>
    </row>
    <row r="128" spans="1:14" ht="18.75" x14ac:dyDescent="0.25">
      <c r="A128" s="51"/>
      <c r="B128" s="17">
        <v>0</v>
      </c>
      <c r="C128" s="17">
        <v>0</v>
      </c>
      <c r="D128" s="61"/>
      <c r="E128" s="50"/>
      <c r="F128" s="17">
        <v>0</v>
      </c>
      <c r="G128" s="50"/>
      <c r="H128" s="57"/>
      <c r="I128" s="17">
        <v>0</v>
      </c>
      <c r="J128" s="17">
        <v>0</v>
      </c>
      <c r="K128" s="61"/>
      <c r="L128" s="50"/>
      <c r="M128" s="17">
        <v>0</v>
      </c>
      <c r="N128" s="50"/>
    </row>
    <row r="129" spans="1:14" ht="18.75" x14ac:dyDescent="0.25">
      <c r="A129" s="51"/>
      <c r="B129" s="17">
        <v>0</v>
      </c>
      <c r="C129" s="17">
        <v>0</v>
      </c>
      <c r="D129" s="61"/>
      <c r="E129" s="50"/>
      <c r="F129" s="17">
        <v>0</v>
      </c>
      <c r="G129" s="50"/>
      <c r="H129" s="57"/>
      <c r="I129" s="17">
        <v>0</v>
      </c>
      <c r="J129" s="17">
        <v>0</v>
      </c>
      <c r="K129" s="61"/>
      <c r="L129" s="50"/>
      <c r="M129" s="17">
        <v>0</v>
      </c>
      <c r="N129" s="50"/>
    </row>
    <row r="130" spans="1:14" ht="18.75" x14ac:dyDescent="0.25">
      <c r="A130" s="51"/>
      <c r="B130" s="17">
        <v>0</v>
      </c>
      <c r="C130" s="17">
        <v>0</v>
      </c>
      <c r="D130" s="61"/>
      <c r="E130" s="50"/>
      <c r="F130" s="17">
        <v>0</v>
      </c>
      <c r="G130" s="50"/>
      <c r="H130" s="57"/>
      <c r="I130" s="17">
        <v>0</v>
      </c>
      <c r="J130" s="17">
        <v>0</v>
      </c>
      <c r="K130" s="61"/>
      <c r="L130" s="50"/>
      <c r="M130" s="17">
        <v>0</v>
      </c>
      <c r="N130" s="50"/>
    </row>
    <row r="131" spans="1:14" ht="18.75" x14ac:dyDescent="0.25">
      <c r="A131" s="51"/>
      <c r="B131" s="17">
        <v>0</v>
      </c>
      <c r="C131" s="17">
        <v>0</v>
      </c>
      <c r="D131" s="61"/>
      <c r="E131" s="50"/>
      <c r="F131" s="17">
        <v>0</v>
      </c>
      <c r="G131" s="50"/>
      <c r="H131" s="57"/>
      <c r="I131" s="17">
        <v>0</v>
      </c>
      <c r="J131" s="17">
        <v>0</v>
      </c>
      <c r="K131" s="61"/>
      <c r="L131" s="50"/>
      <c r="M131" s="17">
        <v>0</v>
      </c>
      <c r="N131" s="50"/>
    </row>
    <row r="132" spans="1:14" ht="18.75" x14ac:dyDescent="0.25">
      <c r="A132" s="51"/>
      <c r="B132" s="17">
        <v>0</v>
      </c>
      <c r="C132" s="17">
        <v>0</v>
      </c>
      <c r="D132" s="61"/>
      <c r="E132" s="50"/>
      <c r="F132" s="17">
        <v>0</v>
      </c>
      <c r="G132" s="50"/>
      <c r="H132" s="57"/>
      <c r="I132" s="17">
        <v>0</v>
      </c>
      <c r="J132" s="17">
        <v>0</v>
      </c>
      <c r="K132" s="61"/>
      <c r="L132" s="50"/>
      <c r="M132" s="17">
        <v>0</v>
      </c>
      <c r="N132" s="50"/>
    </row>
    <row r="133" spans="1:14" ht="18.75" x14ac:dyDescent="0.25">
      <c r="A133" s="51"/>
      <c r="B133" s="17">
        <v>0</v>
      </c>
      <c r="C133" s="17">
        <v>0</v>
      </c>
      <c r="D133" s="61"/>
      <c r="E133" s="50"/>
      <c r="F133" s="17">
        <v>0</v>
      </c>
      <c r="G133" s="50"/>
      <c r="H133" s="57"/>
      <c r="I133" s="17">
        <v>0</v>
      </c>
      <c r="J133" s="17">
        <v>0</v>
      </c>
      <c r="K133" s="61"/>
      <c r="L133" s="50"/>
      <c r="M133" s="17">
        <v>0</v>
      </c>
      <c r="N133" s="50"/>
    </row>
    <row r="134" spans="1:14" ht="18.75" x14ac:dyDescent="0.25">
      <c r="A134" s="51"/>
      <c r="B134" s="17">
        <v>0</v>
      </c>
      <c r="C134" s="17">
        <v>0</v>
      </c>
      <c r="D134" s="61"/>
      <c r="E134" s="50"/>
      <c r="F134" s="17">
        <v>0</v>
      </c>
      <c r="G134" s="50"/>
      <c r="H134" s="57"/>
      <c r="I134" s="17">
        <v>0</v>
      </c>
      <c r="J134" s="17">
        <v>0</v>
      </c>
      <c r="K134" s="61"/>
      <c r="L134" s="50"/>
      <c r="M134" s="17">
        <v>0</v>
      </c>
      <c r="N134" s="50"/>
    </row>
    <row r="135" spans="1:14" ht="18.75" x14ac:dyDescent="0.25">
      <c r="A135" s="51"/>
      <c r="B135" s="17">
        <v>0</v>
      </c>
      <c r="C135" s="17">
        <v>0</v>
      </c>
      <c r="D135" s="61"/>
      <c r="E135" s="50"/>
      <c r="F135" s="17">
        <v>0</v>
      </c>
      <c r="G135" s="50"/>
      <c r="H135" s="57"/>
      <c r="I135" s="17">
        <v>0</v>
      </c>
      <c r="J135" s="17">
        <v>0</v>
      </c>
      <c r="K135" s="61"/>
      <c r="L135" s="50"/>
      <c r="M135" s="17">
        <v>0</v>
      </c>
      <c r="N135" s="50"/>
    </row>
    <row r="136" spans="1:14" ht="18.75" x14ac:dyDescent="0.25">
      <c r="A136" s="51"/>
      <c r="B136" s="17">
        <v>0</v>
      </c>
      <c r="C136" s="17">
        <v>0</v>
      </c>
      <c r="D136" s="61"/>
      <c r="E136" s="50"/>
      <c r="F136" s="17">
        <v>0</v>
      </c>
      <c r="G136" s="50"/>
      <c r="H136" s="57"/>
      <c r="I136" s="17">
        <v>0</v>
      </c>
      <c r="J136" s="17">
        <v>0</v>
      </c>
      <c r="K136" s="61"/>
      <c r="L136" s="50"/>
      <c r="M136" s="17">
        <v>0</v>
      </c>
      <c r="N136" s="50"/>
    </row>
    <row r="137" spans="1:14" ht="18.75" x14ac:dyDescent="0.25">
      <c r="A137" s="51"/>
      <c r="B137" s="17">
        <v>0</v>
      </c>
      <c r="C137" s="17">
        <v>0</v>
      </c>
      <c r="D137" s="61"/>
      <c r="E137" s="50"/>
      <c r="F137" s="17">
        <v>0</v>
      </c>
      <c r="G137" s="50"/>
      <c r="H137" s="57"/>
      <c r="I137" s="17">
        <v>0</v>
      </c>
      <c r="J137" s="17">
        <v>0</v>
      </c>
      <c r="K137" s="61"/>
      <c r="L137" s="50"/>
      <c r="M137" s="17">
        <v>0</v>
      </c>
      <c r="N137" s="50"/>
    </row>
    <row r="138" spans="1:14" ht="18.75" x14ac:dyDescent="0.25">
      <c r="A138" s="51"/>
      <c r="B138" s="17">
        <v>0</v>
      </c>
      <c r="C138" s="17">
        <v>0</v>
      </c>
      <c r="D138" s="61"/>
      <c r="E138" s="50"/>
      <c r="F138" s="17">
        <v>0</v>
      </c>
      <c r="G138" s="50"/>
      <c r="H138" s="57"/>
      <c r="I138" s="17">
        <v>0</v>
      </c>
      <c r="J138" s="17">
        <v>0</v>
      </c>
      <c r="K138" s="61"/>
      <c r="L138" s="50"/>
      <c r="M138" s="17">
        <v>0</v>
      </c>
      <c r="N138" s="50"/>
    </row>
    <row r="139" spans="1:14" ht="18.75" x14ac:dyDescent="0.25">
      <c r="A139" s="51"/>
      <c r="B139" s="17">
        <v>0</v>
      </c>
      <c r="C139" s="17">
        <v>0</v>
      </c>
      <c r="D139" s="61"/>
      <c r="E139" s="50"/>
      <c r="F139" s="17">
        <v>0</v>
      </c>
      <c r="G139" s="50"/>
      <c r="H139" s="57"/>
      <c r="I139" s="17">
        <v>0</v>
      </c>
      <c r="J139" s="17">
        <v>0</v>
      </c>
      <c r="K139" s="61"/>
      <c r="L139" s="50"/>
      <c r="M139" s="17">
        <v>0</v>
      </c>
      <c r="N139" s="50"/>
    </row>
    <row r="140" spans="1:14" ht="18.75" x14ac:dyDescent="0.25">
      <c r="A140" s="51"/>
      <c r="B140" s="17">
        <v>0</v>
      </c>
      <c r="C140" s="17">
        <v>0</v>
      </c>
      <c r="D140" s="61"/>
      <c r="E140" s="50"/>
      <c r="F140" s="17">
        <v>0</v>
      </c>
      <c r="G140" s="50"/>
      <c r="H140" s="57"/>
      <c r="I140" s="17">
        <v>0</v>
      </c>
      <c r="J140" s="17">
        <v>0</v>
      </c>
      <c r="K140" s="61"/>
      <c r="L140" s="50"/>
      <c r="M140" s="17">
        <v>0</v>
      </c>
      <c r="N140" s="50"/>
    </row>
    <row r="141" spans="1:14" ht="18.75" x14ac:dyDescent="0.25">
      <c r="A141" s="51"/>
      <c r="B141" s="17">
        <v>0</v>
      </c>
      <c r="C141" s="17">
        <v>0</v>
      </c>
      <c r="D141" s="61"/>
      <c r="E141" s="50"/>
      <c r="F141" s="17">
        <v>0</v>
      </c>
      <c r="G141" s="50"/>
      <c r="H141" s="57"/>
      <c r="I141" s="17">
        <v>0</v>
      </c>
      <c r="J141" s="17">
        <v>0</v>
      </c>
      <c r="K141" s="61"/>
      <c r="L141" s="50"/>
      <c r="M141" s="17">
        <v>0</v>
      </c>
      <c r="N141" s="50"/>
    </row>
    <row r="142" spans="1:14" ht="18.75" x14ac:dyDescent="0.25">
      <c r="A142" s="51"/>
      <c r="B142" s="17">
        <v>0</v>
      </c>
      <c r="C142" s="17">
        <v>0</v>
      </c>
      <c r="D142" s="61"/>
      <c r="E142" s="50"/>
      <c r="F142" s="17">
        <v>0</v>
      </c>
      <c r="G142" s="50"/>
      <c r="H142" s="57"/>
      <c r="I142" s="17">
        <v>0</v>
      </c>
      <c r="J142" s="17">
        <v>0</v>
      </c>
      <c r="K142" s="61"/>
      <c r="L142" s="50"/>
      <c r="M142" s="17">
        <v>0</v>
      </c>
      <c r="N142" s="50"/>
    </row>
    <row r="143" spans="1:14" ht="18.75" x14ac:dyDescent="0.25">
      <c r="A143" s="51"/>
      <c r="B143" s="17">
        <v>0</v>
      </c>
      <c r="C143" s="17">
        <v>0</v>
      </c>
      <c r="D143" s="61"/>
      <c r="E143" s="50"/>
      <c r="F143" s="17">
        <v>0</v>
      </c>
      <c r="G143" s="50"/>
      <c r="H143" s="57"/>
      <c r="I143" s="17">
        <v>0</v>
      </c>
      <c r="J143" s="17">
        <v>0</v>
      </c>
      <c r="K143" s="61"/>
      <c r="L143" s="50"/>
      <c r="M143" s="17">
        <v>0</v>
      </c>
      <c r="N143" s="50"/>
    </row>
    <row r="144" spans="1:14" ht="18.75" x14ac:dyDescent="0.25">
      <c r="A144" s="51"/>
      <c r="B144" s="17">
        <v>0</v>
      </c>
      <c r="C144" s="17">
        <v>0</v>
      </c>
      <c r="D144" s="61"/>
      <c r="E144" s="50"/>
      <c r="F144" s="17">
        <v>0</v>
      </c>
      <c r="G144" s="50"/>
      <c r="H144" s="57"/>
      <c r="I144" s="17">
        <v>0</v>
      </c>
      <c r="J144" s="17">
        <v>0</v>
      </c>
      <c r="K144" s="61"/>
      <c r="L144" s="50"/>
      <c r="M144" s="17">
        <v>0</v>
      </c>
      <c r="N144" s="50"/>
    </row>
    <row r="145" spans="1:14" ht="18.75" x14ac:dyDescent="0.25">
      <c r="A145" s="51"/>
      <c r="B145" s="17">
        <v>0</v>
      </c>
      <c r="C145" s="17">
        <v>0</v>
      </c>
      <c r="D145" s="61"/>
      <c r="E145" s="50"/>
      <c r="F145" s="17">
        <v>0</v>
      </c>
      <c r="G145" s="50"/>
      <c r="H145" s="57"/>
      <c r="I145" s="17">
        <v>0</v>
      </c>
      <c r="J145" s="17">
        <v>0</v>
      </c>
      <c r="K145" s="61"/>
      <c r="L145" s="50"/>
      <c r="M145" s="17">
        <v>0</v>
      </c>
      <c r="N145" s="50"/>
    </row>
    <row r="146" spans="1:14" ht="18.75" x14ac:dyDescent="0.25">
      <c r="A146" s="51"/>
      <c r="B146" s="17">
        <v>0</v>
      </c>
      <c r="C146" s="17">
        <v>0</v>
      </c>
      <c r="D146" s="61"/>
      <c r="E146" s="50"/>
      <c r="F146" s="17">
        <v>0</v>
      </c>
      <c r="G146" s="50"/>
      <c r="H146" s="57"/>
      <c r="I146" s="17">
        <v>0</v>
      </c>
      <c r="J146" s="17">
        <v>0</v>
      </c>
      <c r="K146" s="61"/>
      <c r="L146" s="50"/>
      <c r="M146" s="17">
        <v>0</v>
      </c>
      <c r="N146" s="50"/>
    </row>
    <row r="147" spans="1:14" ht="18.75" x14ac:dyDescent="0.3">
      <c r="B147" s="2"/>
      <c r="C147" s="2"/>
      <c r="D147" s="1"/>
      <c r="E147" s="1"/>
      <c r="F147" s="1"/>
      <c r="G147" s="1"/>
      <c r="M147" s="195"/>
    </row>
    <row r="148" spans="1:14" ht="18.75" x14ac:dyDescent="0.3">
      <c r="B148" s="2"/>
      <c r="C148" s="2"/>
      <c r="D148" s="1"/>
      <c r="E148" s="1"/>
      <c r="F148" s="1"/>
      <c r="G148" s="1"/>
      <c r="M148" s="195"/>
    </row>
    <row r="149" spans="1:14" ht="18.75" x14ac:dyDescent="0.3">
      <c r="B149" s="2"/>
      <c r="C149" s="2"/>
      <c r="D149" s="1"/>
      <c r="E149" s="1"/>
      <c r="F149" s="1"/>
      <c r="G149" s="1"/>
    </row>
    <row r="150" spans="1:14" ht="18.75" x14ac:dyDescent="0.3">
      <c r="B150" s="2"/>
      <c r="C150" s="2"/>
      <c r="D150" s="1"/>
      <c r="E150" s="1"/>
      <c r="F150" s="1"/>
      <c r="G150" s="1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scale="96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7FFFF"/>
  </sheetPr>
  <dimension ref="A1:D9"/>
  <sheetViews>
    <sheetView view="pageBreakPreview" zoomScale="70" zoomScaleSheetLayoutView="70" workbookViewId="0">
      <selection activeCell="C4" sqref="C4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10" t="s">
        <v>239</v>
      </c>
      <c r="B1" s="110"/>
      <c r="C1" s="110"/>
      <c r="D1" s="110"/>
    </row>
    <row r="2" spans="1:4" ht="94.5" customHeight="1" x14ac:dyDescent="0.25">
      <c r="A2" s="90" t="s">
        <v>237</v>
      </c>
      <c r="B2" s="23" t="s">
        <v>207</v>
      </c>
      <c r="C2" s="23" t="s">
        <v>208</v>
      </c>
      <c r="D2" s="23" t="s">
        <v>181</v>
      </c>
    </row>
    <row r="3" spans="1:4" ht="37.5" customHeight="1" x14ac:dyDescent="0.25">
      <c r="A3" s="86" t="s">
        <v>54</v>
      </c>
      <c r="B3" s="123">
        <v>0</v>
      </c>
      <c r="C3" s="19">
        <v>55</v>
      </c>
      <c r="D3" s="19">
        <v>5642</v>
      </c>
    </row>
    <row r="4" spans="1:4" ht="37.5" customHeight="1" x14ac:dyDescent="0.25">
      <c r="A4" s="86" t="s">
        <v>55</v>
      </c>
      <c r="B4" s="123">
        <v>0</v>
      </c>
      <c r="C4" s="19">
        <v>35</v>
      </c>
      <c r="D4" s="19">
        <v>1958</v>
      </c>
    </row>
    <row r="5" spans="1:4" ht="37.5" customHeight="1" x14ac:dyDescent="0.25">
      <c r="A5" s="86" t="s">
        <v>63</v>
      </c>
      <c r="B5" s="123">
        <v>0</v>
      </c>
      <c r="C5" s="19">
        <v>1</v>
      </c>
      <c r="D5" s="19">
        <v>10</v>
      </c>
    </row>
    <row r="6" spans="1:4" ht="37.5" customHeight="1" x14ac:dyDescent="0.25">
      <c r="A6" s="86" t="s">
        <v>64</v>
      </c>
      <c r="B6" s="123">
        <v>0</v>
      </c>
      <c r="C6" s="19">
        <v>3</v>
      </c>
      <c r="D6" s="19">
        <v>70</v>
      </c>
    </row>
    <row r="7" spans="1:4" ht="37.5" customHeight="1" x14ac:dyDescent="0.25">
      <c r="A7" s="86" t="s">
        <v>65</v>
      </c>
      <c r="B7" s="123">
        <v>0</v>
      </c>
      <c r="C7" s="19">
        <v>18</v>
      </c>
      <c r="D7" s="19">
        <v>1371</v>
      </c>
    </row>
    <row r="8" spans="1:4" ht="37.5" customHeight="1" x14ac:dyDescent="0.25">
      <c r="A8" s="86" t="s">
        <v>66</v>
      </c>
      <c r="B8" s="123">
        <v>0</v>
      </c>
      <c r="C8" s="19">
        <v>8</v>
      </c>
      <c r="D8" s="19">
        <v>218</v>
      </c>
    </row>
    <row r="9" spans="1:4" ht="37.5" customHeight="1" x14ac:dyDescent="0.25">
      <c r="A9" s="109" t="s">
        <v>84</v>
      </c>
      <c r="B9" s="31">
        <f>SUM(B3:B8)</f>
        <v>0</v>
      </c>
      <c r="C9" s="31">
        <f>SUM(C3:C8)</f>
        <v>120</v>
      </c>
      <c r="D9" s="31">
        <f>SUM(D3:D8)</f>
        <v>9269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3</vt:i4>
      </vt:variant>
    </vt:vector>
  </HeadingPairs>
  <TitlesOfParts>
    <vt:vector size="24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Gleb Samusev</cp:lastModifiedBy>
  <cp:lastPrinted>2020-05-29T04:59:01Z</cp:lastPrinted>
  <dcterms:created xsi:type="dcterms:W3CDTF">2013-11-25T08:04:18Z</dcterms:created>
  <dcterms:modified xsi:type="dcterms:W3CDTF">2024-09-04T09:43:42Z</dcterms:modified>
</cp:coreProperties>
</file>