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20790" windowHeight="9990" firstSheet="2" activeTab="7"/>
  </bookViews>
  <sheets>
    <sheet name="Титул" sheetId="1" r:id="rId1"/>
    <sheet name="Разделы 1.1.-1.6" sheetId="2" r:id="rId2"/>
    <sheet name="Раздел 1.7" sheetId="3" r:id="rId3"/>
    <sheet name="Раздел 1.8" sheetId="4" r:id="rId4"/>
    <sheet name="Раздел 1.9" sheetId="5" r:id="rId5"/>
    <sheet name="Раздел 1.10" sheetId="6" r:id="rId6"/>
    <sheet name="Раздел 1.11" sheetId="24" r:id="rId7"/>
    <sheet name="Раздел 1.11 (2)" sheetId="25" r:id="rId8"/>
    <sheet name="Раздел 2.1" sheetId="7" r:id="rId9"/>
    <sheet name="Раздел 2.2" sheetId="8" r:id="rId10"/>
    <sheet name="Раздел 2.3" sheetId="9" r:id="rId11"/>
    <sheet name="Раздел 3" sheetId="10" r:id="rId12"/>
    <sheet name="Раздел 4" sheetId="11" r:id="rId13"/>
    <sheet name="Раздел 5.1" sheetId="12" r:id="rId14"/>
    <sheet name="Раздел 5.2" sheetId="13" r:id="rId15"/>
    <sheet name="Раздел 5.3" sheetId="14" r:id="rId16"/>
    <sheet name="Раздел 6.1" sheetId="20" r:id="rId17"/>
    <sheet name="Раздел 6.2" sheetId="22" r:id="rId18"/>
    <sheet name="Раздел 6.3" sheetId="17" r:id="rId19"/>
    <sheet name="Раздел 6.4" sheetId="18" r:id="rId20"/>
  </sheets>
  <definedNames>
    <definedName name="OLE_LINK1" localSheetId="5">'Раздел 1.10'!$B$8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2" i="25" l="1"/>
  <c r="C103" i="25"/>
  <c r="C54" i="25"/>
  <c r="C38" i="25"/>
  <c r="C37" i="25" s="1"/>
  <c r="C32" i="25"/>
  <c r="C27" i="25"/>
  <c r="C26" i="25"/>
  <c r="C25" i="25"/>
  <c r="C23" i="25" s="1"/>
  <c r="C24" i="25"/>
  <c r="C16" i="25"/>
  <c r="C14" i="25"/>
  <c r="C9" i="25"/>
  <c r="C46" i="25"/>
  <c r="C53" i="25"/>
  <c r="C63" i="25"/>
  <c r="C73" i="25"/>
  <c r="C80" i="25"/>
  <c r="C87" i="25"/>
  <c r="C96" i="25"/>
  <c r="C15" i="25" l="1"/>
  <c r="C102" i="25"/>
  <c r="C31" i="25"/>
  <c r="H113" i="25" l="1"/>
  <c r="G113" i="25"/>
  <c r="F113" i="25"/>
  <c r="E113" i="25"/>
  <c r="C113" i="25"/>
  <c r="H102" i="25"/>
  <c r="G102" i="25"/>
  <c r="F102" i="25"/>
  <c r="E102" i="25"/>
  <c r="H96" i="25"/>
  <c r="G96" i="25"/>
  <c r="F96" i="25"/>
  <c r="E96" i="25"/>
  <c r="H87" i="25"/>
  <c r="G87" i="25"/>
  <c r="F87" i="25"/>
  <c r="E87" i="25"/>
  <c r="H80" i="25"/>
  <c r="G80" i="25"/>
  <c r="F80" i="25"/>
  <c r="E80" i="25"/>
  <c r="H73" i="25"/>
  <c r="G73" i="25"/>
  <c r="F73" i="25"/>
  <c r="E73" i="25"/>
  <c r="H63" i="25"/>
  <c r="G63" i="25"/>
  <c r="F63" i="25"/>
  <c r="E63" i="25"/>
  <c r="H53" i="25"/>
  <c r="G53" i="25"/>
  <c r="F53" i="25"/>
  <c r="E53" i="25"/>
  <c r="H46" i="25"/>
  <c r="G46" i="25"/>
  <c r="F46" i="25"/>
  <c r="E46" i="25"/>
  <c r="H37" i="25"/>
  <c r="G37" i="25"/>
  <c r="F37" i="25"/>
  <c r="E37" i="25"/>
  <c r="H31" i="25"/>
  <c r="G31" i="25"/>
  <c r="F31" i="25"/>
  <c r="E31" i="25"/>
  <c r="H23" i="25"/>
  <c r="G23" i="25"/>
  <c r="F23" i="25"/>
  <c r="E23" i="25"/>
  <c r="H15" i="25"/>
  <c r="G15" i="25"/>
  <c r="F15" i="25"/>
  <c r="E15" i="25"/>
  <c r="H8" i="25"/>
  <c r="G8" i="25"/>
  <c r="F8" i="25"/>
  <c r="E8" i="25"/>
  <c r="C8" i="25"/>
  <c r="C7" i="25" s="1"/>
  <c r="G6" i="25"/>
  <c r="I7" i="24"/>
  <c r="I9" i="24"/>
  <c r="I10" i="24"/>
  <c r="I11" i="24"/>
  <c r="I12" i="24"/>
  <c r="I13" i="24"/>
  <c r="I14" i="24"/>
  <c r="I16" i="24"/>
  <c r="I17" i="24"/>
  <c r="I18" i="24"/>
  <c r="I19" i="24"/>
  <c r="I20" i="24"/>
  <c r="I21" i="24"/>
  <c r="I22" i="24"/>
  <c r="I24" i="24"/>
  <c r="I25" i="24"/>
  <c r="I26" i="24"/>
  <c r="I27" i="24"/>
  <c r="I28" i="24"/>
  <c r="I29" i="24"/>
  <c r="I30" i="24"/>
  <c r="I32" i="24"/>
  <c r="I33" i="24"/>
  <c r="I34" i="24"/>
  <c r="I35" i="24"/>
  <c r="I36" i="24"/>
  <c r="I38" i="24"/>
  <c r="I39" i="24"/>
  <c r="I40" i="24"/>
  <c r="I41" i="24"/>
  <c r="I42" i="24"/>
  <c r="I43" i="24"/>
  <c r="I44" i="24"/>
  <c r="I45" i="24"/>
  <c r="I47" i="24"/>
  <c r="I48" i="24"/>
  <c r="I49" i="24"/>
  <c r="I50" i="24"/>
  <c r="I51" i="24"/>
  <c r="I52" i="24"/>
  <c r="I54" i="24"/>
  <c r="I55" i="24"/>
  <c r="I56" i="24"/>
  <c r="I57" i="24"/>
  <c r="I58" i="24"/>
  <c r="I59" i="24"/>
  <c r="I60" i="24"/>
  <c r="I61" i="24"/>
  <c r="I62" i="24"/>
  <c r="I64" i="24"/>
  <c r="I65" i="24"/>
  <c r="I66" i="24"/>
  <c r="I67" i="24"/>
  <c r="I68" i="24"/>
  <c r="I69" i="24"/>
  <c r="I70" i="24"/>
  <c r="I71" i="24"/>
  <c r="I72" i="24"/>
  <c r="I74" i="24"/>
  <c r="I75" i="24"/>
  <c r="I76" i="24"/>
  <c r="I77" i="24"/>
  <c r="I78" i="24"/>
  <c r="I79" i="24"/>
  <c r="I81" i="24"/>
  <c r="I82" i="24"/>
  <c r="I83" i="24"/>
  <c r="I84" i="24"/>
  <c r="I85" i="24"/>
  <c r="I86" i="24"/>
  <c r="I88" i="24"/>
  <c r="I89" i="24"/>
  <c r="I90" i="24"/>
  <c r="I91" i="24"/>
  <c r="I92" i="24"/>
  <c r="I93" i="24"/>
  <c r="I94" i="24"/>
  <c r="I95" i="24"/>
  <c r="I97" i="24"/>
  <c r="I98" i="24"/>
  <c r="I99" i="24"/>
  <c r="I100" i="24"/>
  <c r="I101" i="24"/>
  <c r="I103" i="24"/>
  <c r="I104" i="24"/>
  <c r="I105" i="24"/>
  <c r="I106" i="24"/>
  <c r="I107" i="24"/>
  <c r="I108" i="24"/>
  <c r="I109" i="24"/>
  <c r="I110" i="24"/>
  <c r="I111" i="24"/>
  <c r="I112" i="24"/>
  <c r="I114" i="24"/>
  <c r="I115" i="24"/>
  <c r="I116" i="24"/>
  <c r="B26" i="22"/>
  <c r="B31" i="22"/>
  <c r="B36" i="22"/>
  <c r="E6" i="25" l="1"/>
  <c r="H6" i="25"/>
  <c r="F117" i="25"/>
  <c r="F6" i="25"/>
  <c r="H117" i="25"/>
  <c r="G117" i="25"/>
  <c r="E117" i="25"/>
  <c r="H102" i="24"/>
  <c r="G102" i="24"/>
  <c r="F102" i="24"/>
  <c r="E102" i="24"/>
  <c r="H96" i="24"/>
  <c r="G96" i="24"/>
  <c r="F96" i="24"/>
  <c r="E96" i="24"/>
  <c r="H80" i="24"/>
  <c r="G80" i="24"/>
  <c r="F80" i="24"/>
  <c r="E80" i="24"/>
  <c r="H73" i="24"/>
  <c r="G73" i="24"/>
  <c r="F73" i="24"/>
  <c r="E73" i="24"/>
  <c r="G15" i="24"/>
  <c r="H15" i="24"/>
  <c r="F15" i="24"/>
  <c r="E15" i="24"/>
  <c r="I102" i="24" l="1"/>
  <c r="I73" i="24"/>
  <c r="I96" i="24"/>
  <c r="I15" i="24"/>
  <c r="I80" i="24"/>
  <c r="H113" i="24"/>
  <c r="G113" i="24"/>
  <c r="F113" i="24"/>
  <c r="E113" i="24"/>
  <c r="C113" i="24"/>
  <c r="C102" i="24"/>
  <c r="C96" i="24"/>
  <c r="H87" i="24"/>
  <c r="G87" i="24"/>
  <c r="F87" i="24"/>
  <c r="E87" i="24"/>
  <c r="I87" i="24" s="1"/>
  <c r="C87" i="24"/>
  <c r="C80" i="24"/>
  <c r="C73" i="24"/>
  <c r="H63" i="24"/>
  <c r="G63" i="24"/>
  <c r="F63" i="24"/>
  <c r="E63" i="24"/>
  <c r="C63" i="24"/>
  <c r="H53" i="24"/>
  <c r="G53" i="24"/>
  <c r="F53" i="24"/>
  <c r="E53" i="24"/>
  <c r="I53" i="24" s="1"/>
  <c r="C53" i="24"/>
  <c r="H46" i="24"/>
  <c r="G46" i="24"/>
  <c r="F46" i="24"/>
  <c r="E46" i="24"/>
  <c r="C46" i="24"/>
  <c r="H37" i="24"/>
  <c r="G37" i="24"/>
  <c r="F37" i="24"/>
  <c r="E37" i="24"/>
  <c r="C37" i="24"/>
  <c r="H31" i="24"/>
  <c r="G31" i="24"/>
  <c r="F31" i="24"/>
  <c r="E31" i="24"/>
  <c r="C31" i="24"/>
  <c r="H23" i="24"/>
  <c r="G23" i="24"/>
  <c r="F23" i="24"/>
  <c r="E23" i="24"/>
  <c r="I23" i="24" s="1"/>
  <c r="C23" i="24"/>
  <c r="C15" i="24"/>
  <c r="I31" i="24" l="1"/>
  <c r="I63" i="24"/>
  <c r="I37" i="24"/>
  <c r="I46" i="24"/>
  <c r="I113" i="24"/>
  <c r="H8" i="24"/>
  <c r="G8" i="24"/>
  <c r="F8" i="24"/>
  <c r="E8" i="24"/>
  <c r="C8" i="24"/>
  <c r="C7" i="24" s="1"/>
  <c r="G117" i="24" l="1"/>
  <c r="G6" i="24"/>
  <c r="H117" i="24"/>
  <c r="H6" i="24"/>
  <c r="F117" i="24"/>
  <c r="F6" i="24"/>
  <c r="E117" i="24"/>
  <c r="E6" i="24"/>
  <c r="I6" i="24" s="1"/>
  <c r="I8" i="24"/>
  <c r="D19" i="5"/>
  <c r="D17" i="5"/>
  <c r="D15" i="5"/>
  <c r="D13" i="5"/>
  <c r="D11" i="5"/>
  <c r="H3" i="8" l="1"/>
  <c r="C3" i="8"/>
  <c r="J46" i="3"/>
  <c r="I46" i="3"/>
  <c r="H46" i="3"/>
  <c r="G46" i="3"/>
  <c r="D46" i="3"/>
  <c r="C46" i="3"/>
  <c r="J39" i="3"/>
  <c r="I39" i="3"/>
  <c r="H39" i="3"/>
  <c r="G39" i="3"/>
  <c r="D39" i="3"/>
  <c r="C39" i="3"/>
  <c r="J32" i="3"/>
  <c r="I32" i="3"/>
  <c r="H32" i="3"/>
  <c r="G32" i="3"/>
  <c r="D32" i="3"/>
  <c r="C32" i="3"/>
  <c r="J25" i="3"/>
  <c r="I25" i="3"/>
  <c r="H25" i="3"/>
  <c r="G25" i="3"/>
  <c r="D25" i="3"/>
  <c r="C25" i="3"/>
  <c r="J18" i="3"/>
  <c r="I18" i="3"/>
  <c r="J11" i="3"/>
  <c r="I11" i="3"/>
  <c r="H11" i="3"/>
  <c r="H4" i="3"/>
  <c r="G11" i="3"/>
  <c r="H18" i="3"/>
  <c r="G18" i="3"/>
  <c r="D18" i="3"/>
  <c r="C18" i="3"/>
  <c r="D11" i="3"/>
  <c r="C11" i="3"/>
  <c r="J4" i="3"/>
  <c r="I4" i="3"/>
  <c r="G4" i="3"/>
  <c r="D4" i="3"/>
  <c r="C4" i="3"/>
  <c r="Y50" i="2" l="1"/>
  <c r="X50" i="2"/>
  <c r="W50" i="2"/>
  <c r="U50" i="2"/>
  <c r="V50" i="2"/>
  <c r="T50" i="2"/>
  <c r="S50" i="2"/>
  <c r="R50" i="2"/>
  <c r="Q50" i="2"/>
  <c r="P50" i="2"/>
  <c r="O50" i="2"/>
  <c r="N50" i="2"/>
  <c r="M50" i="2"/>
  <c r="L50" i="2"/>
  <c r="K50" i="2"/>
  <c r="J50" i="2"/>
  <c r="I50" i="2"/>
  <c r="H50" i="2"/>
  <c r="G50" i="2"/>
  <c r="F50" i="2"/>
  <c r="E50" i="2"/>
  <c r="Y32" i="2"/>
  <c r="X32" i="2"/>
  <c r="W32" i="2"/>
  <c r="V32" i="2"/>
  <c r="U32" i="2"/>
  <c r="T32" i="2"/>
  <c r="S32" i="2"/>
  <c r="R32" i="2"/>
  <c r="Q32" i="2"/>
  <c r="P32" i="2"/>
  <c r="O32" i="2"/>
  <c r="N32" i="2"/>
  <c r="M32" i="2"/>
  <c r="L32" i="2"/>
  <c r="K32" i="2"/>
  <c r="J32" i="2"/>
  <c r="I32" i="2"/>
  <c r="H32" i="2"/>
  <c r="G32" i="2"/>
  <c r="F32" i="2"/>
  <c r="E32" i="2"/>
  <c r="B3" i="22"/>
  <c r="B15" i="22" l="1"/>
  <c r="C6" i="22"/>
  <c r="D3" i="22"/>
  <c r="C33" i="22" s="1"/>
  <c r="C3" i="22"/>
  <c r="C24" i="22"/>
  <c r="A12" i="20"/>
  <c r="A10" i="20"/>
  <c r="A6" i="20" s="1"/>
  <c r="C15" i="22" l="1"/>
  <c r="C29" i="22"/>
  <c r="C17" i="22"/>
  <c r="C26" i="22"/>
  <c r="C31" i="22"/>
  <c r="C36" i="22"/>
  <c r="C35" i="22"/>
  <c r="C37" i="22"/>
  <c r="C18" i="22"/>
  <c r="C27" i="22"/>
  <c r="C32" i="22"/>
  <c r="C19" i="22"/>
  <c r="C28" i="22"/>
  <c r="C34" i="22"/>
  <c r="C38" i="22"/>
  <c r="C7" i="22"/>
  <c r="C11" i="22"/>
  <c r="C25" i="22"/>
  <c r="C8" i="22"/>
  <c r="C12" i="22"/>
  <c r="C9" i="22"/>
  <c r="C13" i="22"/>
  <c r="C16" i="22"/>
  <c r="C20" i="22"/>
  <c r="C23" i="22"/>
  <c r="C30" i="22"/>
  <c r="C10" i="22"/>
  <c r="C14" i="22"/>
  <c r="K8" i="20"/>
  <c r="G8" i="20"/>
  <c r="C8" i="20"/>
  <c r="J8" i="20"/>
  <c r="F8" i="20"/>
  <c r="B8" i="20"/>
  <c r="I8" i="20"/>
  <c r="E8" i="20"/>
  <c r="L8" i="20"/>
  <c r="H8" i="20"/>
  <c r="D8" i="20"/>
  <c r="A7" i="20"/>
  <c r="E19" i="18"/>
  <c r="D19" i="18"/>
  <c r="C19" i="18"/>
  <c r="B19" i="18"/>
  <c r="E3" i="17"/>
  <c r="B3" i="17"/>
  <c r="F3" i="13"/>
  <c r="B3" i="13"/>
  <c r="E24" i="7"/>
  <c r="D23" i="6"/>
  <c r="D22" i="5"/>
  <c r="D9" i="5"/>
  <c r="D7" i="5"/>
  <c r="D5" i="5"/>
  <c r="D3" i="5"/>
  <c r="D116" i="2"/>
  <c r="C116" i="2"/>
  <c r="B116" i="2"/>
  <c r="D115" i="2"/>
  <c r="C115" i="2"/>
  <c r="B115" i="2"/>
  <c r="D114" i="2"/>
  <c r="C114" i="2"/>
  <c r="B114" i="2"/>
  <c r="D113" i="2"/>
  <c r="C113" i="2"/>
  <c r="B113" i="2"/>
  <c r="D112" i="2"/>
  <c r="C112" i="2"/>
  <c r="B112" i="2"/>
  <c r="D110" i="2"/>
  <c r="C110" i="2"/>
  <c r="B110" i="2"/>
  <c r="D109" i="2"/>
  <c r="C109" i="2"/>
  <c r="B109" i="2"/>
  <c r="D108" i="2"/>
  <c r="C108" i="2"/>
  <c r="B108" i="2"/>
  <c r="D107" i="2"/>
  <c r="C107" i="2"/>
  <c r="B107" i="2"/>
  <c r="D106" i="2"/>
  <c r="C106" i="2"/>
  <c r="B106" i="2"/>
  <c r="D105" i="2"/>
  <c r="C105" i="2"/>
  <c r="B105" i="2"/>
  <c r="Y104" i="2"/>
  <c r="X104" i="2"/>
  <c r="W104" i="2"/>
  <c r="V104" i="2"/>
  <c r="U104" i="2"/>
  <c r="T104" i="2"/>
  <c r="S104" i="2"/>
  <c r="R104" i="2"/>
  <c r="Q104" i="2"/>
  <c r="P104" i="2"/>
  <c r="O104" i="2"/>
  <c r="N104" i="2"/>
  <c r="M104" i="2"/>
  <c r="L104" i="2"/>
  <c r="K104" i="2"/>
  <c r="J104" i="2"/>
  <c r="I104" i="2"/>
  <c r="H104" i="2"/>
  <c r="G104" i="2"/>
  <c r="F104" i="2"/>
  <c r="E104" i="2"/>
  <c r="D97" i="2"/>
  <c r="C97" i="2"/>
  <c r="B97" i="2"/>
  <c r="D96" i="2"/>
  <c r="C96" i="2"/>
  <c r="B96" i="2"/>
  <c r="D95" i="2"/>
  <c r="C95" i="2"/>
  <c r="B95" i="2"/>
  <c r="D94" i="2"/>
  <c r="C94" i="2"/>
  <c r="B94" i="2"/>
  <c r="D93" i="2"/>
  <c r="C93" i="2"/>
  <c r="B93" i="2"/>
  <c r="D92" i="2"/>
  <c r="C92" i="2"/>
  <c r="B92" i="2"/>
  <c r="Y91" i="2"/>
  <c r="X91" i="2"/>
  <c r="W91" i="2"/>
  <c r="V91" i="2"/>
  <c r="U91" i="2"/>
  <c r="T91" i="2"/>
  <c r="S91" i="2"/>
  <c r="R91" i="2"/>
  <c r="Q91" i="2"/>
  <c r="P91" i="2"/>
  <c r="O91" i="2"/>
  <c r="N91" i="2"/>
  <c r="M91" i="2"/>
  <c r="L91" i="2"/>
  <c r="K91" i="2"/>
  <c r="J91" i="2"/>
  <c r="I91" i="2"/>
  <c r="H91" i="2"/>
  <c r="G91" i="2"/>
  <c r="F91" i="2"/>
  <c r="E91" i="2"/>
  <c r="D84" i="2"/>
  <c r="C84" i="2"/>
  <c r="B84" i="2"/>
  <c r="D83" i="2"/>
  <c r="C83" i="2"/>
  <c r="B83" i="2"/>
  <c r="D82" i="2"/>
  <c r="C82" i="2"/>
  <c r="B82" i="2"/>
  <c r="D81" i="2"/>
  <c r="C81" i="2"/>
  <c r="B81" i="2"/>
  <c r="D79" i="2"/>
  <c r="C79" i="2"/>
  <c r="B79" i="2"/>
  <c r="D78" i="2"/>
  <c r="C78" i="2"/>
  <c r="B78" i="2"/>
  <c r="D77" i="2"/>
  <c r="C77" i="2"/>
  <c r="B77" i="2"/>
  <c r="D76" i="2"/>
  <c r="C76" i="2"/>
  <c r="B76" i="2"/>
  <c r="D75" i="2"/>
  <c r="C75" i="2"/>
  <c r="B75" i="2"/>
  <c r="Y74" i="2"/>
  <c r="X74" i="2"/>
  <c r="W74" i="2"/>
  <c r="V74" i="2"/>
  <c r="U74" i="2"/>
  <c r="T74" i="2"/>
  <c r="S74" i="2"/>
  <c r="R74" i="2"/>
  <c r="Q74" i="2"/>
  <c r="P74" i="2"/>
  <c r="O74" i="2"/>
  <c r="N74" i="2"/>
  <c r="M74" i="2"/>
  <c r="L74" i="2"/>
  <c r="K74" i="2"/>
  <c r="J74" i="2"/>
  <c r="I74" i="2"/>
  <c r="H74" i="2"/>
  <c r="G74" i="2"/>
  <c r="F74" i="2"/>
  <c r="E74" i="2"/>
  <c r="D67" i="2"/>
  <c r="C67" i="2"/>
  <c r="B67" i="2"/>
  <c r="D66" i="2"/>
  <c r="C66" i="2"/>
  <c r="B66" i="2"/>
  <c r="D65" i="2"/>
  <c r="C65" i="2"/>
  <c r="B65" i="2"/>
  <c r="D64" i="2"/>
  <c r="C64" i="2"/>
  <c r="B64" i="2"/>
  <c r="D63" i="2"/>
  <c r="C63" i="2"/>
  <c r="B63" i="2"/>
  <c r="D61" i="2"/>
  <c r="C61" i="2"/>
  <c r="B61" i="2"/>
  <c r="D60" i="2"/>
  <c r="C60" i="2"/>
  <c r="B60" i="2"/>
  <c r="D59" i="2"/>
  <c r="C59" i="2"/>
  <c r="B59" i="2"/>
  <c r="D58" i="2"/>
  <c r="C58" i="2"/>
  <c r="B58" i="2"/>
  <c r="D57" i="2"/>
  <c r="C57" i="2"/>
  <c r="B57" i="2"/>
  <c r="D55" i="2"/>
  <c r="C55" i="2"/>
  <c r="B55" i="2"/>
  <c r="D54" i="2"/>
  <c r="C54" i="2"/>
  <c r="B54" i="2"/>
  <c r="D53" i="2"/>
  <c r="C53" i="2"/>
  <c r="B53" i="2"/>
  <c r="D52" i="2"/>
  <c r="C52" i="2"/>
  <c r="B52" i="2"/>
  <c r="D51" i="2"/>
  <c r="C51" i="2"/>
  <c r="B51" i="2"/>
  <c r="B50" i="2"/>
  <c r="D50" i="2"/>
  <c r="C50" i="2"/>
  <c r="D43" i="2"/>
  <c r="C43" i="2"/>
  <c r="B43" i="2"/>
  <c r="D42" i="2"/>
  <c r="C42" i="2"/>
  <c r="B42" i="2"/>
  <c r="D41" i="2"/>
  <c r="C41" i="2"/>
  <c r="B41" i="2"/>
  <c r="D40" i="2"/>
  <c r="C40" i="2"/>
  <c r="B40" i="2"/>
  <c r="D39" i="2"/>
  <c r="C39" i="2"/>
  <c r="B39" i="2"/>
  <c r="D37" i="2"/>
  <c r="C37" i="2"/>
  <c r="B37" i="2"/>
  <c r="D36" i="2"/>
  <c r="C36" i="2"/>
  <c r="B36" i="2"/>
  <c r="D35" i="2"/>
  <c r="C35" i="2"/>
  <c r="B35" i="2"/>
  <c r="D34" i="2"/>
  <c r="C34" i="2"/>
  <c r="B34" i="2"/>
  <c r="D33" i="2"/>
  <c r="C33" i="2"/>
  <c r="B33" i="2"/>
  <c r="D32" i="2"/>
  <c r="C32" i="2"/>
  <c r="B32" i="2"/>
  <c r="D25" i="2"/>
  <c r="C25" i="2"/>
  <c r="B25" i="2"/>
  <c r="D24" i="2"/>
  <c r="C24" i="2"/>
  <c r="B24" i="2"/>
  <c r="D23" i="2"/>
  <c r="C23" i="2"/>
  <c r="B23" i="2"/>
  <c r="D22" i="2"/>
  <c r="C22" i="2"/>
  <c r="B22" i="2"/>
  <c r="D20" i="2"/>
  <c r="C20" i="2"/>
  <c r="B20" i="2"/>
  <c r="D19" i="2"/>
  <c r="C19" i="2"/>
  <c r="B19" i="2"/>
  <c r="D18" i="2"/>
  <c r="C18" i="2"/>
  <c r="B18" i="2"/>
  <c r="D17" i="2"/>
  <c r="C17" i="2"/>
  <c r="B17" i="2"/>
  <c r="D16" i="2"/>
  <c r="C16" i="2"/>
  <c r="B16" i="2"/>
  <c r="D15" i="2"/>
  <c r="C15" i="2"/>
  <c r="B15" i="2"/>
  <c r="D14" i="2"/>
  <c r="C14" i="2"/>
  <c r="B14" i="2"/>
  <c r="D12" i="2"/>
  <c r="C12" i="2"/>
  <c r="B12" i="2"/>
  <c r="D11" i="2"/>
  <c r="C11" i="2"/>
  <c r="B11" i="2"/>
  <c r="D10" i="2"/>
  <c r="C10" i="2"/>
  <c r="B10" i="2"/>
  <c r="D9" i="2"/>
  <c r="C9" i="2"/>
  <c r="B9" i="2"/>
  <c r="Y8" i="2"/>
  <c r="X8" i="2"/>
  <c r="W8" i="2"/>
  <c r="V8" i="2"/>
  <c r="U8" i="2"/>
  <c r="T8" i="2"/>
  <c r="S8" i="2"/>
  <c r="R8" i="2"/>
  <c r="Q8" i="2"/>
  <c r="P8" i="2"/>
  <c r="O8" i="2"/>
  <c r="N8" i="2"/>
  <c r="M8" i="2"/>
  <c r="L8" i="2"/>
  <c r="K8" i="2"/>
  <c r="J8" i="2"/>
  <c r="I8" i="2"/>
  <c r="H8" i="2"/>
  <c r="G8" i="2"/>
  <c r="F8" i="2"/>
  <c r="E8" i="2"/>
  <c r="B104" i="2" l="1"/>
  <c r="B74" i="2"/>
  <c r="C91" i="2"/>
  <c r="C8" i="2"/>
  <c r="C74" i="2"/>
  <c r="D91" i="2"/>
  <c r="C104" i="2"/>
  <c r="D104" i="2"/>
  <c r="B91" i="2"/>
  <c r="D74" i="2"/>
  <c r="D8" i="2"/>
  <c r="B8" i="2"/>
  <c r="A8" i="20"/>
  <c r="C22" i="22" l="1"/>
  <c r="B21" i="22"/>
  <c r="C21" i="22" s="1"/>
</calcChain>
</file>

<file path=xl/sharedStrings.xml><?xml version="1.0" encoding="utf-8"?>
<sst xmlns="http://schemas.openxmlformats.org/spreadsheetml/2006/main" count="993" uniqueCount="497">
  <si>
    <t>УТВЕРЖДАЮ:</t>
  </si>
  <si>
    <t>Директор</t>
  </si>
  <si>
    <t>ФИО</t>
  </si>
  <si>
    <t>(подпись)</t>
  </si>
  <si>
    <t>М.П.</t>
  </si>
  <si>
    <t>Статистический отчет о работе</t>
  </si>
  <si>
    <t>(название учреждения, район)</t>
  </si>
  <si>
    <t>за</t>
  </si>
  <si>
    <t>(отчетный период)</t>
  </si>
  <si>
    <t>Новосибирск</t>
  </si>
  <si>
    <t>1. СВЕДЕНИЯ О РЕАЛИЗАЦИИ ОСНОВНЫХ НАПРАВЛЕНИЙ СОГЛАСНО МУНИЦИПАЛЬНОМУ ЗАДАНИЮ (МЗ)</t>
  </si>
  <si>
    <t>1.1. Содействие развитию активной жизненной позиции молодежи</t>
  </si>
  <si>
    <t>Формы работы</t>
  </si>
  <si>
    <t>Количество клиентов, получивших помощь (ед/чел/услуг)</t>
  </si>
  <si>
    <t>Всего:</t>
  </si>
  <si>
    <t>в том числе:</t>
  </si>
  <si>
    <t>Подростков от 14 лет</t>
  </si>
  <si>
    <t>ПУ, ПЛ, ССУЗов</t>
  </si>
  <si>
    <t>ВУЗов</t>
  </si>
  <si>
    <t>Работающая молодежь</t>
  </si>
  <si>
    <t>Безработные</t>
  </si>
  <si>
    <t>Родители</t>
  </si>
  <si>
    <t>Другие</t>
  </si>
  <si>
    <t>единиц</t>
  </si>
  <si>
    <t>чел</t>
  </si>
  <si>
    <t>услуг</t>
  </si>
  <si>
    <t>1.1.1. Поддержка и развитие молодежных инициатив</t>
  </si>
  <si>
    <t>ВСЕГО, в т. ч.:</t>
  </si>
  <si>
    <t>Организационные встречи</t>
  </si>
  <si>
    <t>Клубная деятельность</t>
  </si>
  <si>
    <t>Акции, массовые мероприятия</t>
  </si>
  <si>
    <t>Другое</t>
  </si>
  <si>
    <t>1.1.2. Развитие лидерского потенциала</t>
  </si>
  <si>
    <t>Индивидуальное консультирование</t>
  </si>
  <si>
    <t>Групповое консультирование</t>
  </si>
  <si>
    <t>Тренинги, постоянно действующие группы</t>
  </si>
  <si>
    <t>1.1.3. Включение учащейся и студенческой молодежи в социально-значимую деятельность (волонтерство и другие общественные молодежные объединения)</t>
  </si>
  <si>
    <t>1.2. Гражданское и патриотическое воспитание молодежи</t>
  </si>
  <si>
    <t>1.2.1. Профилактика экстремизма в молодежной среде</t>
  </si>
  <si>
    <t>Лекции, беседы</t>
  </si>
  <si>
    <t>1.2.2. Формирование патриотических ценностей, социальных, гражданских норм, правовой культуры</t>
  </si>
  <si>
    <t>1.3. Поддержка молодой семьи</t>
  </si>
  <si>
    <t>1.3.1. Пропаганда семейных ценностей и ответственного родительства среди молодежи</t>
  </si>
  <si>
    <t>1.3.2. Подготовка молодежи - выпускников интернатных учреждений к созданию благополучной семьи</t>
  </si>
  <si>
    <t>1.3.3. Оказание консультативной и психологической поддержки семьи в целях создания благоприятного внутрисемейного климата, профилактики семейного неблагополучия, снижения числа разводов</t>
  </si>
  <si>
    <t>1.4. Содействие в выборе профессии и ориентировании на рынке труда</t>
  </si>
  <si>
    <t>1.4.1. Профориентация</t>
  </si>
  <si>
    <t>1.4.2. Социально-психологическое консультирование молодежи по вопросам трудоустройства,содействие в профессиональном росте молодежи (поддержка молодых специалистов и карьерного роста)</t>
  </si>
  <si>
    <t>1.5. Содействие формированию здорового образа жизни в молодежной среде</t>
  </si>
  <si>
    <t>1.5.1. Профилактика употребления ПАВ и пропаганда ЗОЖ</t>
  </si>
  <si>
    <t>Социально-педагогический патронаж</t>
  </si>
  <si>
    <t>1.6. Содействие молодежи в трудной жизненной ситуации</t>
  </si>
  <si>
    <t>1.6.1. Профилактика правонарушений и безнадзорности, девиантного поведения</t>
  </si>
  <si>
    <t xml:space="preserve">1.6.2. Оказание консультативной и психологической поддержки молодежи, оказавшейся в трудной жизненной ситуации </t>
  </si>
  <si>
    <t>1.7. Проектная деятельность</t>
  </si>
  <si>
    <t>№ п/п</t>
  </si>
  <si>
    <t>Направление деятельности, наименование проекта</t>
  </si>
  <si>
    <t>Количество проектов</t>
  </si>
  <si>
    <t>Вид проекта*, сроки реализации</t>
  </si>
  <si>
    <t>Возрастная характеристика  участников проекта</t>
  </si>
  <si>
    <t>Количество участников проекта (чел.)</t>
  </si>
  <si>
    <t>Участие в грантовых конкурсах</t>
  </si>
  <si>
    <t>Результат участия в грантовых конкурсах (руб.)</t>
  </si>
  <si>
    <t>МЗ</t>
  </si>
  <si>
    <t>Факт</t>
  </si>
  <si>
    <t>основной состав</t>
  </si>
  <si>
    <t>привлеченные участники</t>
  </si>
  <si>
    <t>1.</t>
  </si>
  <si>
    <t xml:space="preserve">Содействие развитию активной жизненной позиции молодежи </t>
  </si>
  <si>
    <t>2.</t>
  </si>
  <si>
    <t>Гражданское и патриотическое воспитание молодежи</t>
  </si>
  <si>
    <t>3.</t>
  </si>
  <si>
    <t>Поддержка молодой семьи</t>
  </si>
  <si>
    <t>4.</t>
  </si>
  <si>
    <t>Содействие в выборе профессии и ориентировании на рынке труда</t>
  </si>
  <si>
    <t>5.</t>
  </si>
  <si>
    <t>Содействие формированию здорового образа жизни в молодежной среде</t>
  </si>
  <si>
    <t>6.</t>
  </si>
  <si>
    <t>Содействие молодежи в трудной жизненной ситуации</t>
  </si>
  <si>
    <t>7.</t>
  </si>
  <si>
    <t>Развитие инфраструктуры, кадрового потенциала и информационно-аналитического обеспечения муниципальной молодежной политики</t>
  </si>
  <si>
    <t>*краткосрочные (до 6 мес.), среднесрочные (до 1 года), долгосрочные (до 2 лет)</t>
  </si>
  <si>
    <t>1.8. Дистанционное консультирование</t>
  </si>
  <si>
    <t>Направление</t>
  </si>
  <si>
    <t>Количество человек</t>
  </si>
  <si>
    <t>Оказание дистанционной помощи по интернету</t>
  </si>
  <si>
    <t>1.9. Специальное психологическое сопровождение</t>
  </si>
  <si>
    <t>Категории получателей услуг</t>
  </si>
  <si>
    <t>Количество (чел)</t>
  </si>
  <si>
    <t>Общее количество (чел)</t>
  </si>
  <si>
    <t>Подростки и молодежь с ограниченными возможностями здоровья</t>
  </si>
  <si>
    <t>индивидуальное консультирование</t>
  </si>
  <si>
    <t>групповые формы работы</t>
  </si>
  <si>
    <t>Подростки по направлению нарколога</t>
  </si>
  <si>
    <t>Замещающие семьи</t>
  </si>
  <si>
    <t>Несовершеннолетние, состоящие на учете в КДНиЗП района (округа), не относящиеся к спец. категории</t>
  </si>
  <si>
    <r>
      <rPr>
        <sz val="14"/>
        <color theme="1"/>
        <rFont val="Calibri"/>
        <family val="2"/>
        <charset val="204"/>
      </rPr>
      <t>∙</t>
    </r>
    <r>
      <rPr>
        <sz val="14"/>
        <color theme="1"/>
        <rFont val="Times New Roman"/>
        <family val="1"/>
        <charset val="204"/>
      </rPr>
      <t xml:space="preserve"> осужденные к различным мерам наказания,</t>
    </r>
  </si>
  <si>
    <r>
      <rPr>
        <sz val="14"/>
        <color theme="1"/>
        <rFont val="Calibri"/>
        <family val="2"/>
        <charset val="204"/>
      </rPr>
      <t>∙</t>
    </r>
    <r>
      <rPr>
        <sz val="14"/>
        <color theme="1"/>
        <rFont val="Times New Roman"/>
        <family val="1"/>
        <charset val="204"/>
      </rPr>
      <t xml:space="preserve"> освободившиеся из учреждений уголовно-исполнительной системы,</t>
    </r>
  </si>
  <si>
    <t>∙ вернувшиеся из специальных учебно-воспитательных учреждений закрытого типа.</t>
  </si>
  <si>
    <t>Направление деятельности</t>
  </si>
  <si>
    <t>Сопровождение судебных процессов</t>
  </si>
  <si>
    <t>диагностика</t>
  </si>
  <si>
    <t>присутствие на допросе несовершеннолетнего</t>
  </si>
  <si>
    <t>1.10. Организация и проведение экспериментально-психологических обследований, социологических исследований молодежной среды</t>
  </si>
  <si>
    <t>Тема обследования, исследования (проблематика)</t>
  </si>
  <si>
    <t>Категория респондентов, место проведения обследования, исследования</t>
  </si>
  <si>
    <t>Количество респондентов</t>
  </si>
  <si>
    <t>Результат обследования, исследования</t>
  </si>
  <si>
    <t>ИТОГО:</t>
  </si>
  <si>
    <t>2. ОРГАНИЗАЦИЯ И ПРОВЕДЕНИЕ МЕРОПРИЯТИЙ</t>
  </si>
  <si>
    <t>2.1. Организация выездных смен (сборов, слетов)</t>
  </si>
  <si>
    <t>Наименование выездной смены (сбора, слета)</t>
  </si>
  <si>
    <t>Сроки проведения</t>
  </si>
  <si>
    <t>Место проведения</t>
  </si>
  <si>
    <t>Количество участников</t>
  </si>
  <si>
    <t>Социальная категория участников</t>
  </si>
  <si>
    <t>Возраст участников сборов</t>
  </si>
  <si>
    <t>2.2. Организация и проведение мероприятий</t>
  </si>
  <si>
    <t>Уровень мероприятия</t>
  </si>
  <si>
    <t>Название меропрятия</t>
  </si>
  <si>
    <t>Количество участников мероприятия (чел.)</t>
  </si>
  <si>
    <t>Возрастная характеристика участников мероприятия</t>
  </si>
  <si>
    <t xml:space="preserve">Городские </t>
  </si>
  <si>
    <t>Районные</t>
  </si>
  <si>
    <t>Наименование мероприятия</t>
  </si>
  <si>
    <r>
      <rPr>
        <b/>
        <sz val="14"/>
        <color theme="1"/>
        <rFont val="Times New Roman"/>
        <family val="1"/>
        <charset val="204"/>
      </rPr>
      <t xml:space="preserve">Направленность мероприятия </t>
    </r>
    <r>
      <rPr>
        <sz val="14"/>
        <color theme="1"/>
        <rFont val="Times New Roman"/>
        <family val="1"/>
        <charset val="204"/>
      </rPr>
      <t xml:space="preserve">            </t>
    </r>
    <r>
      <rPr>
        <i/>
        <sz val="14"/>
        <color theme="1"/>
        <rFont val="Times New Roman"/>
        <family val="1"/>
        <charset val="204"/>
      </rPr>
      <t>(согласно Концепции муниципальной молодежной политики)</t>
    </r>
  </si>
  <si>
    <t>Степень участия в организации мероприятия</t>
  </si>
  <si>
    <t>3. ОРГАНИЗАЦИЯ И ПРОВЕДЕНИЕ ПРАКТИКИ СТУДЕНТОВ</t>
  </si>
  <si>
    <t>Вид практики</t>
  </si>
  <si>
    <t>Количество часов</t>
  </si>
  <si>
    <t>Количество студентов</t>
  </si>
  <si>
    <t>Наименование вуза, колледжа, факультет, курс</t>
  </si>
  <si>
    <t>4. ОРГАНИЗАЦИЯ МЕТОДИЧЕСКОГО СОПРОВОЖДЕНИЯ</t>
  </si>
  <si>
    <t>Направленность (проблематика)</t>
  </si>
  <si>
    <t xml:space="preserve">Количество </t>
  </si>
  <si>
    <t>Категория (для кого)</t>
  </si>
  <si>
    <t>Разработка программ</t>
  </si>
  <si>
    <r>
      <t xml:space="preserve">Организация и проведение методических семинаров, в т. ч.:                                                     </t>
    </r>
    <r>
      <rPr>
        <sz val="14"/>
        <color theme="1"/>
        <rFont val="Calibri"/>
        <family val="2"/>
        <charset val="204"/>
      </rPr>
      <t>∙</t>
    </r>
    <r>
      <rPr>
        <sz val="14"/>
        <color theme="1"/>
        <rFont val="Times New Roman"/>
        <family val="1"/>
        <charset val="204"/>
      </rPr>
      <t xml:space="preserve"> городские</t>
    </r>
  </si>
  <si>
    <t>∙ районные</t>
  </si>
  <si>
    <t>Организация и проведение конференций, в т. ч.:                                ∙ городские</t>
  </si>
  <si>
    <t>5. ОРГАНИЗАЦИЯ ИНФОРМАЦИОННОГО СОПРОВОЖДЕНИЯ ДЕЯТЕЛЬНОСТИ УЧРЕЖДЕНИЯ</t>
  </si>
  <si>
    <t>5.1. Присутствие в информационном поле</t>
  </si>
  <si>
    <t>Информационные ресурсы</t>
  </si>
  <si>
    <t>Наличие</t>
  </si>
  <si>
    <t>Востребованность у целевой аудитории (посещаемость или количество в группе)</t>
  </si>
  <si>
    <t>Электронные:</t>
  </si>
  <si>
    <t>Сайт учреждения</t>
  </si>
  <si>
    <t>Страница учреждения на портале "тымолод.рф"</t>
  </si>
  <si>
    <t>Микроблог в социальной сети Twitter</t>
  </si>
  <si>
    <t>Аккаунт в социальной сети Facebook</t>
  </si>
  <si>
    <t>Аккаунт в социальной сети Instagram</t>
  </si>
  <si>
    <t>Аккаунт на видеохостинге Youtube</t>
  </si>
  <si>
    <t>и др.</t>
  </si>
  <si>
    <t>Печатные:</t>
  </si>
  <si>
    <t>Периодичность</t>
  </si>
  <si>
    <t>Тираж</t>
  </si>
  <si>
    <t>Газета</t>
  </si>
  <si>
    <t>Журнал</t>
  </si>
  <si>
    <t>5.2. Взаимодействие со СМИ</t>
  </si>
  <si>
    <t>Направления деятельности</t>
  </si>
  <si>
    <t>Количество         (ед)</t>
  </si>
  <si>
    <t>Название и дата выхода информации</t>
  </si>
  <si>
    <t>Размещение информации на портале "тымолод.рф", в т. ч. пресс-релизов и пост-релизов, видеосюжетов, новостей и др.</t>
  </si>
  <si>
    <t>Публикации/видеосюжеты о деятельности учреждения в СМИ</t>
  </si>
  <si>
    <t>5.3. Издательская деятельность</t>
  </si>
  <si>
    <t>Вид издания</t>
  </si>
  <si>
    <t>Наименование издания</t>
  </si>
  <si>
    <t>Количество (экз)</t>
  </si>
  <si>
    <t>Методические пособия</t>
  </si>
  <si>
    <t>Популярные просветительские статьи</t>
  </si>
  <si>
    <t>Буклеты</t>
  </si>
  <si>
    <t>Всего (чел.)</t>
  </si>
  <si>
    <t>в том числе (чел.)</t>
  </si>
  <si>
    <t>директор</t>
  </si>
  <si>
    <t>зам. директора, гл. бухгалтер</t>
  </si>
  <si>
    <t>Начальники отделов</t>
  </si>
  <si>
    <t>педагогические работники</t>
  </si>
  <si>
    <t>СРМ</t>
  </si>
  <si>
    <t>ССРМ</t>
  </si>
  <si>
    <t>РКФ</t>
  </si>
  <si>
    <t>вспомогательный персонал (специалисты)</t>
  </si>
  <si>
    <t>обслуживающий персонал</t>
  </si>
  <si>
    <t xml:space="preserve">основных </t>
  </si>
  <si>
    <t>вспомогательных</t>
  </si>
  <si>
    <t>процентное отношение к списочной численности (%)</t>
  </si>
  <si>
    <t>внутренних совместителей, в т. ч. работающих по совмещению профессий (должностей)</t>
  </si>
  <si>
    <t>внешних совместителей</t>
  </si>
  <si>
    <t>Показатели</t>
  </si>
  <si>
    <t>Количество (чел.)</t>
  </si>
  <si>
    <t>%  от общего количества работников по основной деятельности</t>
  </si>
  <si>
    <t>Всего работников по основной деятельности</t>
  </si>
  <si>
    <t>из них внутренних совместителей, в т. ч. работающих по совмещению профессий (должностей)</t>
  </si>
  <si>
    <t>руководителей клубных формирований</t>
  </si>
  <si>
    <t>педагогов-организаторов</t>
  </si>
  <si>
    <t>инструкторов по физической культуре</t>
  </si>
  <si>
    <t>специалистов по работе с молодёжью</t>
  </si>
  <si>
    <t>специалистов по социальной работе с молодёжью</t>
  </si>
  <si>
    <t>методистов</t>
  </si>
  <si>
    <t>педагогов-психологов</t>
  </si>
  <si>
    <t>социальных педагогов</t>
  </si>
  <si>
    <t>менеджеров по связям с общественностью</t>
  </si>
  <si>
    <t>Образование:</t>
  </si>
  <si>
    <t>высшее профильное (организация работы с молодежью, государственное и муниципальное управление)</t>
  </si>
  <si>
    <t>незаконченное высшее</t>
  </si>
  <si>
    <t>среднее специальное</t>
  </si>
  <si>
    <t>среднее</t>
  </si>
  <si>
    <t>Квалификационная категория:</t>
  </si>
  <si>
    <t>высшая</t>
  </si>
  <si>
    <t>первая</t>
  </si>
  <si>
    <t>вторая</t>
  </si>
  <si>
    <t>без категории</t>
  </si>
  <si>
    <t>Общий стаж:</t>
  </si>
  <si>
    <t>до 2 лет</t>
  </si>
  <si>
    <t>от 2 до 5 лет</t>
  </si>
  <si>
    <t>от 5 до 10 лет</t>
  </si>
  <si>
    <t>свыше 10 лет</t>
  </si>
  <si>
    <t>Стаж в отрасли (молодёжная политика):</t>
  </si>
  <si>
    <t>Пол:</t>
  </si>
  <si>
    <t>женский</t>
  </si>
  <si>
    <t>мужской</t>
  </si>
  <si>
    <t>6.3. Повышение квалификации специалистов по основной деятельности с получением документов государственного образца</t>
  </si>
  <si>
    <t>Курсы повышения квалификации</t>
  </si>
  <si>
    <t>Количество    человек</t>
  </si>
  <si>
    <t>Краткосрочные (до 72 часов)</t>
  </si>
  <si>
    <t>Долгосрочные (в т. ч. переподготовка)</t>
  </si>
  <si>
    <t>6.4. Аттестация работников учреждения за отчетный период</t>
  </si>
  <si>
    <t xml:space="preserve">Наименование должности </t>
  </si>
  <si>
    <t>Количество прошедших процедуру аттестации (чел)</t>
  </si>
  <si>
    <t>на соответствие занимаемой должности</t>
  </si>
  <si>
    <t>вторая квалификационная категория</t>
  </si>
  <si>
    <t>первая квалификационная категория</t>
  </si>
  <si>
    <t>высшая квалификационная категория</t>
  </si>
  <si>
    <t>Зам. директора</t>
  </si>
  <si>
    <t>Главный инженер</t>
  </si>
  <si>
    <t>Главный бухгалтер</t>
  </si>
  <si>
    <t>Начальник основного отдела</t>
  </si>
  <si>
    <t>Начальник вспомогательного отдела</t>
  </si>
  <si>
    <t>Педагог-организатор</t>
  </si>
  <si>
    <t>Педагог-психолог</t>
  </si>
  <si>
    <t>Социальный педагог</t>
  </si>
  <si>
    <t>Концертмейстер</t>
  </si>
  <si>
    <t>Инструктор по физической культуре</t>
  </si>
  <si>
    <t>Методист</t>
  </si>
  <si>
    <t>Итого:</t>
  </si>
  <si>
    <t>МСО</t>
  </si>
  <si>
    <r>
      <t>высшее</t>
    </r>
    <r>
      <rPr>
        <sz val="14"/>
        <color rgb="FFFF0000"/>
        <rFont val="Times New Roman"/>
        <family val="1"/>
        <charset val="204"/>
      </rPr>
      <t>, из них:</t>
    </r>
  </si>
  <si>
    <r>
      <t xml:space="preserve">Информационный источник </t>
    </r>
    <r>
      <rPr>
        <i/>
        <sz val="14"/>
        <color theme="1"/>
        <rFont val="Times New Roman"/>
        <family val="1"/>
        <charset val="204"/>
      </rPr>
      <t>(вставить           веб-ссылку)</t>
    </r>
  </si>
  <si>
    <t>Аккаунт в социальной сети (видеохостинге) TikTok</t>
  </si>
  <si>
    <t>Группа в социальной сети Вконтакте</t>
  </si>
  <si>
    <t>Аккаунт в социальной сети Вконтакте</t>
  </si>
  <si>
    <t>2.3. Участние в организации мероприятий других уровней (международный, всероссийский, региональный, областной)</t>
  </si>
  <si>
    <t>6. ИНФОРМАЦИЯ О КАДРОВОМ СОСТАВЕ</t>
  </si>
  <si>
    <t>6.1. Количественная характеристика  состава работников учреждения</t>
  </si>
  <si>
    <t>6.2. Характеристика состава работников учреждения по основной деятельности</t>
  </si>
  <si>
    <t>Количество оказанных услуг</t>
  </si>
  <si>
    <t>М</t>
  </si>
  <si>
    <t>Ж</t>
  </si>
  <si>
    <t>ВСЕ</t>
  </si>
  <si>
    <t>ВСЕГО</t>
  </si>
  <si>
    <t xml:space="preserve">                Итого за год</t>
  </si>
  <si>
    <t>Количество оказанных услуг в соответствии с возрастной категорией</t>
  </si>
  <si>
    <t>Сексуальное насилие в отношении ребенка</t>
  </si>
  <si>
    <t>8.</t>
  </si>
  <si>
    <t>Супружеский развод</t>
  </si>
  <si>
    <t>Семейные кризисы</t>
  </si>
  <si>
    <t>9.</t>
  </si>
  <si>
    <t>Адаптация к новой семье</t>
  </si>
  <si>
    <t>10.</t>
  </si>
  <si>
    <t>Кибераддикция, игровая зависимость</t>
  </si>
  <si>
    <t>Сектанство</t>
  </si>
  <si>
    <t>11.</t>
  </si>
  <si>
    <t>Интернет-угрозы (троллинг, разглашение информации, вовлечение в деструктивные сообщества)</t>
  </si>
  <si>
    <t>12.</t>
  </si>
  <si>
    <t>13.</t>
  </si>
  <si>
    <t>14.</t>
  </si>
  <si>
    <t>Поиск смысла жизни</t>
  </si>
  <si>
    <t>Измена, ревность</t>
  </si>
  <si>
    <r>
      <t xml:space="preserve">Несовершеннолетние, спец. категории (состоящие на учете в ПДН отдела полиции района (округа), подразделениях уголовно-исполнительной инспекции района (округа), в т. ч.:                                                                                        </t>
    </r>
    <r>
      <rPr>
        <sz val="14"/>
        <color theme="1"/>
        <rFont val="Calibri"/>
        <family val="2"/>
        <charset val="204"/>
      </rPr>
      <t/>
    </r>
  </si>
  <si>
    <t>∙ условно осужденные,</t>
  </si>
  <si>
    <r>
      <t xml:space="preserve">Название учреждения, проводившего повышение квалификации  </t>
    </r>
    <r>
      <rPr>
        <sz val="14"/>
        <color theme="1"/>
        <rFont val="Times New Roman"/>
        <family val="1"/>
        <charset val="204"/>
      </rPr>
      <t>(+вставить веб-ссылку для подверждения курсов)</t>
    </r>
  </si>
  <si>
    <r>
      <t xml:space="preserve">Название учреждения, проводившего повышение квалификации </t>
    </r>
    <r>
      <rPr>
        <sz val="14"/>
        <color theme="1"/>
        <rFont val="Times New Roman"/>
        <family val="1"/>
        <charset val="204"/>
      </rPr>
      <t>(+вставить веб-ссылку для подверждения курсов)</t>
    </r>
  </si>
  <si>
    <t>Суицидальные мысли, намерения, решение</t>
  </si>
  <si>
    <t>Текущий суицид</t>
  </si>
  <si>
    <t>Состояние после суициадальной попытки</t>
  </si>
  <si>
    <t>Самоповреждения</t>
  </si>
  <si>
    <t>Переживание о суициадальном поведении других людей</t>
  </si>
  <si>
    <t>Другие проблемы и вопросы по теме</t>
  </si>
  <si>
    <t>Конфликты в семье</t>
  </si>
  <si>
    <t>Усыновление, опека, попечительство, приемная семья</t>
  </si>
  <si>
    <t>Противоречия в воспитании ребенка</t>
  </si>
  <si>
    <t>Переживания детей по поводу развода родителей</t>
  </si>
  <si>
    <t>Консультирование родителей по поводу особенностей ребенка</t>
  </si>
  <si>
    <t>Жестокое обращение с ребенком в семье</t>
  </si>
  <si>
    <t>Жестокое обращение с ребенком вне семьи</t>
  </si>
  <si>
    <t>Жестокое обращение с ребенком в среде сверстников (буллинг)</t>
  </si>
  <si>
    <t xml:space="preserve">Переживания по поводу травмы, полученной в результате террористической атаки и нахождения в зоне военных действий </t>
  </si>
  <si>
    <t>Переживания взрослых по поводу полученной травмы</t>
  </si>
  <si>
    <t>Трудности в общении со сверстниками</t>
  </si>
  <si>
    <t>Отсутствие и поиск друзей</t>
  </si>
  <si>
    <t>Конфликт с другом</t>
  </si>
  <si>
    <t>Переживание по поводу отношений с группой</t>
  </si>
  <si>
    <t>Инцестные отношения</t>
  </si>
  <si>
    <t>Сексуальная неосведомленность</t>
  </si>
  <si>
    <t>Переживания по поводу мастурбации</t>
  </si>
  <si>
    <t>Обращения по поводу сексуальной ориентации</t>
  </si>
  <si>
    <t>Обращения по поводу сексуальной дисгармонии в диаде</t>
  </si>
  <si>
    <t>Проблема принятия решения: рождение ребенка, аборт</t>
  </si>
  <si>
    <t>Проблемы, связанные с будущей ролью матери, отца</t>
  </si>
  <si>
    <t>Отношение к беременности семьи, партнера</t>
  </si>
  <si>
    <t>Бесплодие</t>
  </si>
  <si>
    <t>Информационный запрос</t>
  </si>
  <si>
    <t>Переживания по поводу плохих оценок</t>
  </si>
  <si>
    <t>Переживания по поводу затруднений в учебной деятельности</t>
  </si>
  <si>
    <t>Отказ учиться, посещать школу</t>
  </si>
  <si>
    <t>Конфликт с учителем</t>
  </si>
  <si>
    <t>Затруднения в выборе профессии, учебной деятельности</t>
  </si>
  <si>
    <t>Поиски и смена работы</t>
  </si>
  <si>
    <t>Трудности, неудовлетворенность профессиональной деятельностью</t>
  </si>
  <si>
    <t>Мотивация</t>
  </si>
  <si>
    <t>Отношения со сверстниками:</t>
  </si>
  <si>
    <t>Здоровье</t>
  </si>
  <si>
    <t>Переживания по поводу психического заболевания</t>
  </si>
  <si>
    <t>Обращения по поводу инвалидности</t>
  </si>
  <si>
    <t>Переживания по поводу соматического здоровья</t>
  </si>
  <si>
    <t>Обращения по поводу расстройства пищевого поведения</t>
  </si>
  <si>
    <t>Переживания в связи с употреблением алкоголя</t>
  </si>
  <si>
    <t>Преживания в связи с употреблением наркотив</t>
  </si>
  <si>
    <t>Проблема доступа к медицинской помощи</t>
  </si>
  <si>
    <t>Венерические заболевания, СПИД, Вич-инфекция</t>
  </si>
  <si>
    <t>Аддиктивное поведение</t>
  </si>
  <si>
    <t>Зависимость от ПАВ</t>
  </si>
  <si>
    <t>Уход ребенка из дома</t>
  </si>
  <si>
    <t>Воровство</t>
  </si>
  <si>
    <t>Социальная адаптация</t>
  </si>
  <si>
    <t>Переживания в связи со службой в армии</t>
  </si>
  <si>
    <t>Переживания в связи с дискриминацией (из-за расовой, национальной, религиозной, половой, из-за состояния здоровья)</t>
  </si>
  <si>
    <t>Переживания по поводу одиночества</t>
  </si>
  <si>
    <t>Проблемы и взаимоотношения в диаде, семейные проблемы</t>
  </si>
  <si>
    <t>Распад диады</t>
  </si>
  <si>
    <t>Трудности в установлении знакомства</t>
  </si>
  <si>
    <t>Проблемы построения взаимоотношений в диаде</t>
  </si>
  <si>
    <t>Переживания по поводу вступления в брак</t>
  </si>
  <si>
    <t>Проблемы принятия себя</t>
  </si>
  <si>
    <t>Переживания по поводу выбора жизненного пути, проблемы самореализации</t>
  </si>
  <si>
    <t>Обращения по другим экзестенциальным проблемам</t>
  </si>
  <si>
    <t>Иные вопросы</t>
  </si>
  <si>
    <t>Экзистенциальные проблемы</t>
  </si>
  <si>
    <t>Экстремизм</t>
  </si>
  <si>
    <t>Обращения по поводу религиозных тем</t>
  </si>
  <si>
    <t>Проблема времяпрепровождения</t>
  </si>
  <si>
    <t>Обращение за юридическим советом или информацией</t>
  </si>
  <si>
    <t>Интерес к службе телефона доверия</t>
  </si>
  <si>
    <t>Выражение благодарности</t>
  </si>
  <si>
    <t>Брань, угрозы в адрес консультанта</t>
  </si>
  <si>
    <t>Использование консультанта в качестве сексуального партнера</t>
  </si>
  <si>
    <t xml:space="preserve">Сведения о количестве неквалифицируемых звонкоф, поступивших на телефон доверия за отчетный период </t>
  </si>
  <si>
    <t>Молчание</t>
  </si>
  <si>
    <t>Розыгрыш</t>
  </si>
  <si>
    <t>Отбой</t>
  </si>
  <si>
    <t>Учебные проблемы и проблемы в профориентации</t>
  </si>
  <si>
    <t>Беременность</t>
  </si>
  <si>
    <t>Проблемы сексуальной сферы</t>
  </si>
  <si>
    <t>Жестокое обращение и угроза жизни</t>
  </si>
  <si>
    <t>Детско-родительские отношения</t>
  </si>
  <si>
    <t>Суицидальное поведение</t>
  </si>
  <si>
    <t>1.11 Оказание психологической помощи по телефону доверия</t>
  </si>
  <si>
    <t>Дети, подростки от 12 до 17 лет</t>
  </si>
  <si>
    <t>Молодежь от 18 до 35 лет</t>
  </si>
  <si>
    <t>Родители (лица, их заменяющие)</t>
  </si>
  <si>
    <t>Иные граждане</t>
  </si>
  <si>
    <r>
      <t xml:space="preserve">Обращения по поводу сексуального насилия </t>
    </r>
    <r>
      <rPr>
        <sz val="14"/>
        <color theme="5"/>
        <rFont val="Times New Roman"/>
        <family val="1"/>
        <charset val="204"/>
      </rPr>
      <t>от</t>
    </r>
    <r>
      <rPr>
        <sz val="14"/>
        <color theme="1"/>
        <rFont val="Times New Roman"/>
        <family val="1"/>
        <charset val="204"/>
      </rPr>
      <t xml:space="preserve"> других лиц</t>
    </r>
  </si>
  <si>
    <t>Страх смерти</t>
  </si>
  <si>
    <t>Обращения по поводу правонарушений ребенка</t>
  </si>
  <si>
    <t>Переживания, связанныее с переездом, миграцией</t>
  </si>
  <si>
    <t>Обращения постоянно звонящего собеседника</t>
  </si>
  <si>
    <t>Управление молодежной политики мэрии города Новосибирска</t>
  </si>
  <si>
    <t>Оказание психологической поддержки по стационарному телефону</t>
  </si>
  <si>
    <t>Индивидуальная</t>
  </si>
  <si>
    <t>Групповая</t>
  </si>
  <si>
    <t>Ознакомительная</t>
  </si>
  <si>
    <t>Производственная</t>
  </si>
  <si>
    <t>Преддипломная</t>
  </si>
  <si>
    <t>МБУ Центр "Родник"</t>
  </si>
  <si>
    <t>"Квадрат успеха"</t>
  </si>
  <si>
    <t>краткосрочный</t>
  </si>
  <si>
    <t>16-22</t>
  </si>
  <si>
    <t>"Увлекательный мир профессий"</t>
  </si>
  <si>
    <t>среднесрочный</t>
  </si>
  <si>
    <t>6-11</t>
  </si>
  <si>
    <t>"Твоя карьера – твой выбор"</t>
  </si>
  <si>
    <t>14-18</t>
  </si>
  <si>
    <t>"Игровая площадка "Вариант"</t>
  </si>
  <si>
    <t>15-21</t>
  </si>
  <si>
    <t xml:space="preserve">https://rodnik-nsk.ru/ </t>
  </si>
  <si>
    <t xml:space="preserve">https://timolod.ru/organization/molodezhnye-tsentry/rodnik/ </t>
  </si>
  <si>
    <t xml:space="preserve">https://vk.com/rodnicnsk </t>
  </si>
  <si>
    <t xml:space="preserve">https://twitter.com/RodnikNSK </t>
  </si>
  <si>
    <t xml:space="preserve">https://www.facebook.com/rodniccentr </t>
  </si>
  <si>
    <t>https://www.instagram.com/rodnik__nsk/</t>
  </si>
  <si>
    <t>https://www.youtube.com/channel/UCXu42w-ZnubYyIDMDs_i3yw/featured</t>
  </si>
  <si>
    <t>1904 участника / 3600 за октябрь</t>
  </si>
  <si>
    <t>397 подписчика / 1000 в месяц</t>
  </si>
  <si>
    <t>432 подписчика / 539 за неделю</t>
  </si>
  <si>
    <t>8 подписчиков</t>
  </si>
  <si>
    <t xml:space="preserve">https://vk.com/nsk_alisa https://www.instagram.com/alisa_centr_psiholog/ https://vk.com/club62729876 
https://www.instagram.com/april_centr
https://vk.com/centre.assol
https://vk.com/vita_centr
https://www.instagram.com/vita_centr/
https://vk.com/public198603164
https://vk.com/club142624014
https://www.instagram.com/korall_centr_nsk/
https://vk.com/club58743703
https://vk.com/mk_nika
https://www.instagram.com/nika_psy_nsk/
https://vk.com/club54770421
https://www.instagram.com/pelikan_nsk/
https://vk.com/prometey_centr
https://www.instagram.com/prometey_centr/
https://vk.com/otdeledinstvo 
https://www.instagram.com/edinstvo_nsk/ 
https://vk.com/otdel_pk_rodnik
https://vk.com/rodnik_proforientir
https://www.instagram.com/prof_orientir_/
</t>
  </si>
  <si>
    <t>Диалоги с психологом: стресс и способы борьбы с ним 13.08.2021</t>
  </si>
  <si>
    <t>Диалоги с психологом: когда стоит обратиться к специалисту 21.06.2021</t>
  </si>
  <si>
    <t>Конкурс «Ярко» 07.09.2021</t>
  </si>
  <si>
    <t>Фестиваль профессионального мастерства педагогов-психологов «Грани мастерства» 29.09.2021</t>
  </si>
  <si>
    <t>Цикл тренингов «Психологическое здоровье в условиях неопределенности» 12.10.2021</t>
  </si>
  <si>
    <t xml:space="preserve">https://www.timolod.ru/media/articles/dialogi-s-psikhologom-stress-i-sposoby-borby-s-nim-/ </t>
  </si>
  <si>
    <t>https://timolod.ru/media/articles/dialogi-s-psikhologom-kogda-stoit-obratitsya-k-spetsialistu-/</t>
  </si>
  <si>
    <t>https://timolod.ru/media/news/konkurs-yarko-/</t>
  </si>
  <si>
    <t>https://timolod.ru/media/news/festival-professionalnogo-masterstva-pedagogov-psikhologov-grani-masterstva/</t>
  </si>
  <si>
    <t>https://timolod.ru/media/news/tsikl-treningov-psikhologicheskoe-zdorove-v-usloviyakh-neopredelennosti-/</t>
  </si>
  <si>
    <t>международный</t>
  </si>
  <si>
    <t>Молодежь, родители</t>
  </si>
  <si>
    <t>2000 обращений</t>
  </si>
  <si>
    <t>Актуальная информация о деятельности учреждения, а также информация по психолого-педагогической поддержке молодежи; в течение года</t>
  </si>
  <si>
    <t>"Особенности реализации молодежной политики в вопросах профилактики экстремизма в городе Новосибирске: сб. материалов V межрегионального науч.-практ. форума, 24-26 ноября 2020 г., г. Новосибирск; отв. рек. Ю.С. Тагильцева, А.Н. Померлян, Е.А. Крутько, Н.В. Колтунова. - Новосибирск: Новосибирский военный институт имени генерала армии И.К. Яковлева войск национальной гвардии Российской Федерации, 2021. - 240 с.</t>
  </si>
  <si>
    <t>учащиеся СОШ, ссузов, вузов г. Новосибирска; ОУ г. Новосибирска</t>
  </si>
  <si>
    <t>Полученные результаты были использованы в работе Городского круглого стола «Самореализация современной молодежи: кризисы, вызовы, риски», проводившегося для специалистов сферы молодежной политики в целях обмена актуальным опытом профилактической работы с молодёжью.</t>
  </si>
  <si>
    <t>Социологический опрос «Проблемы самоопределения молодёжи в современных условиях»</t>
  </si>
  <si>
    <t>Студенты Новосибирского городского открытого колледжа и Педагогического колледжа им. А. С. Макаренко</t>
  </si>
  <si>
    <t>Студенты Педагогического колледжа им. А. С. Макаренко</t>
  </si>
  <si>
    <t>Социально-психологическое обследование «Ценностные ориентации молодежи»</t>
  </si>
  <si>
    <t>По итогам обследования составлено заключение, даны рекомендации администрации колледжа. Для решения выявленных проблем проводится индивидуальная и групповая работа со студентами.</t>
  </si>
  <si>
    <t xml:space="preserve">По итогам обследования составлено заключение, даны рекомендации администрации колледжа. Для решения выявленных проблем проводится индивидуальная и групповая работа со студентами.
</t>
  </si>
  <si>
    <t>Психологический интенсив «Искусство быть рядом»</t>
  </si>
  <si>
    <t>Мероприятие «Семейный очаг» в формате круглого стола</t>
  </si>
  <si>
    <t>Круглый стол «Самореализация современной молодежи: кризисы, вызовы, риски»</t>
  </si>
  <si>
    <t>Обучающий интенсив «Конфликтуй правильно!»</t>
  </si>
  <si>
    <t>Фестиваль «Грани мастерства»</t>
  </si>
  <si>
    <t>Профориентационный марафон «Карьерный навигатор»</t>
  </si>
  <si>
    <t>Фестиваль «PRO-движение»</t>
  </si>
  <si>
    <t>Конкурс для работающей молодежи «ЯрКО»</t>
  </si>
  <si>
    <t>Круглый стол «Актуальные вопросы спортивной психологии»</t>
  </si>
  <si>
    <t>Форум «Особенности реализации государственной политики противодействия экстремизму в молодёжной среде»</t>
  </si>
  <si>
    <t>Арт-фестиваль психологического здоровья «Краски жизни»</t>
  </si>
  <si>
    <t>Молодежный арт-фестиваль «Точка роста»</t>
  </si>
  <si>
    <t>Молодежный фестиваль «Минифест «Я люблю тебя жизнь»</t>
  </si>
  <si>
    <t>Информационно-профилактическое интерактивное мероприятие «Нить Ариадны»</t>
  </si>
  <si>
    <t>Молодежь</t>
  </si>
  <si>
    <t>Учащаяся молодежь</t>
  </si>
  <si>
    <t>Молодые семьи с детьми, специалисты</t>
  </si>
  <si>
    <t>Специалисты</t>
  </si>
  <si>
    <t>Молодежь, специалисты</t>
  </si>
  <si>
    <t>18-35</t>
  </si>
  <si>
    <t>Без ограничения</t>
  </si>
  <si>
    <t>15-18</t>
  </si>
  <si>
    <t>16-20</t>
  </si>
  <si>
    <t>14-20</t>
  </si>
  <si>
    <t>14-22</t>
  </si>
  <si>
    <t>Организатор</t>
  </si>
  <si>
    <t>https://vk.com/rodnicnsk?w=wall-56334501_3854</t>
  </si>
  <si>
    <t>По направлениям деятельности учреждения</t>
  </si>
  <si>
    <t>https://vk.com/nsk_alisa https://www.instagram.com/alisa_centr_psiholog/ https://vk.com/club62729876 
https://www.instagram.com/april_centr
https://vk.com/centre.assol
https://vk.com/vita_centr
https://www.instagram.com/vita_centr/
https://vk.com/public198603164
https://vk.com/club142624014
https://www.instagram.com/korall_centr_nsk/
https://vk.com/club58743703
https://vk.com/mk_nika
https://www.instagram.com/nika_psy_nsk/
https://vk.com/club54770421
https://www.instagram.com/pelikan_nsk/
https://vk.com/prometey_centr
https://www.instagram.com/prometey_centr/
https://vk.com/otdeledinstvo 
https://www.instagram.com/edinstvo_nsk/ 
https://vk.com/otdel_pk_rodnik
https://vk.com/rodnik_proforientir
https://www.instagram.com/prof_orientir_/</t>
  </si>
  <si>
    <t>398 участников
61 подписчик
1181 участник
 198 подписчиков
361 участников
1323 участников
732 подписчиков
60 участников
334 участников
105 подписчиков
456 участников
2033 участников
38 подписчиков
864 участников
129 подписчиков
1159 участников
750 подписчиков
876 участников
98 подписчиков
226 участников
284 участников
53 подписчиков</t>
  </si>
  <si>
    <t>https://www.timolod.ru/media/articles/dialogi-s-psikhologom-kak-vlitsya-v-kollektiv-/</t>
  </si>
  <si>
    <t>Диалоги с психологом: как влиться в коллектив? 04.11.2021</t>
  </si>
  <si>
    <t>Буклет "МБУ Центр "Родник", Буклет "Основной отдел "Вита"</t>
  </si>
  <si>
    <t>Образовательное учреждение Фонд Педагогический университет «Первое сентября» https://edu.1sept.ru/catalog?Курсы%20для%20школьных%20психологов=true</t>
  </si>
  <si>
    <t>АНО Центр "Сфера" https://нск-сфера.рф/</t>
  </si>
  <si>
    <t>Благотворительная АНО «Ресурсный центр поддержки людей с мультисенсорными нарушениями и их семей «Ясенева поляна» https://www.deafblindacademy.ru/events/lektsii-seminary/distantsionnye-kursy-20-09-2021-18-10-2021</t>
  </si>
  <si>
    <t>Психологический центр «Vita Линия» https://samopoznanie.ru/nsk/organizers/psihologicheskiy_centr_vita_liniya/</t>
  </si>
  <si>
    <t>Институт психотерапии и медицинской психологии им.Б.Д.Карвасарского https://ipmp-spb.ru/</t>
  </si>
  <si>
    <t>АНО «Международный институт психологии и психотерапии» https://ii-pp.com/</t>
  </si>
  <si>
    <t>Институт практической психологии «Иматон» https://www.imaton.ru/</t>
  </si>
  <si>
    <t>Межрегиональная общественная организация Европейская Конфедерация Психоаналитической Психотерапии https://russia.ecpp.org/</t>
  </si>
  <si>
    <t>Общероссийская профессиональная психотерапевтическая лига https://oppl.ru/</t>
  </si>
  <si>
    <t>АНО ДПО «Центр обучения профессионалов здравоохранения» https://www.asi.org.ru/ngoprofile/tsentrobucheni/</t>
  </si>
  <si>
    <t>Центр психологической помощи «Ваш триггер успеха» https://www.b17.ru/center/vash_triggerr_uspeha/#top</t>
  </si>
  <si>
    <t>ГАУ ДПО НСО НИПКиПРО https://nipkipro.ru/</t>
  </si>
  <si>
    <t>МАУ Городской центр проектных технологий http://www.gcpt.ru/</t>
  </si>
  <si>
    <t>АНО ДПО «Новосибирский институт клинической психологии» http://nikp.ru/</t>
  </si>
  <si>
    <t>НМИЦ Психиатрии и неврологии имени В. М. Бехтерева https://bekhterev.ru/</t>
  </si>
  <si>
    <t>Автомномная некоммерческая организация дополнительного профессионального образования «Уральский институт повышения квалификации и переподготовки» https://urgaps.ru/</t>
  </si>
  <si>
    <t>Московский институт схема терапии г. Москва https://vshp.pro/programs/programma-shema-terapiya-sertifikatsionnyj-kurs-po-standartam-isst-mezhdunarodnogo-obshhestva-shematerapii-10-09-2021/</t>
  </si>
  <si>
    <t>ООО «Инфоурок» https://infourok.ru/</t>
  </si>
  <si>
    <t>АНО ДПО «Сибирский институт практической психологии, педагогики и социальной работы» https://www.sispp.ru/</t>
  </si>
  <si>
    <r>
      <t xml:space="preserve">Сибирский институт </t>
    </r>
    <r>
      <rPr>
        <sz val="12"/>
        <color rgb="FF000000"/>
        <rFont val="Times New Roman"/>
        <family val="1"/>
        <charset val="204"/>
      </rPr>
      <t>психологического консультирования http://www.obrazovanie9.ru/</t>
    </r>
  </si>
  <si>
    <t>Онлайн-школа практической психологии World of Psychology https://worldofpsychology.ru/</t>
  </si>
  <si>
    <t>Городской центр образования и здоровья «Магистр»</t>
  </si>
  <si>
    <t>КАУ ДПО «Алтайский институт развития образования имени Адриана Митрофановича Топорова» https://iro22.ru/</t>
  </si>
  <si>
    <t>Московский институт интегративной семейной терапии (ИИСТ) https://www.familyland.ru/</t>
  </si>
  <si>
    <t>Институт семейной и группой терапии https://fgp.su/</t>
  </si>
  <si>
    <t>ООО «Центр повышения квалификации и переподготовки «Луч знаний» https://luchznaniy.ru/</t>
  </si>
  <si>
    <t>Центр психологического образования «Метафора» https://centrmetafora.ru/</t>
  </si>
  <si>
    <t>Институт Практической Психологии и психоанализа https://psychol.ru/</t>
  </si>
  <si>
    <t>АНО ДПО «Международный институт процесс-ориентированной психологии и психотравматологии» Международная Школа Процессуальной Работы в России https://mipopp.com/</t>
  </si>
  <si>
    <t>АНО «НИИДПО» программа дополнительного профессионального образования «Детская нейропсихология. Диагностика и коррекция высших психических функций у детей, имеющих нарушения различного генеза» https://niidpo.ru/?utm_source=yandex_direct&amp;utm_medium=cpc&amp;utm_campaign=[cat:0_pr:0]_brendovie-zaprosi_poisk_13032018&amp;utm_content=gr2&amp;utm_term=ниидпо%20образование&amp;type</t>
  </si>
  <si>
    <t>Социально-психологическое обследование «Склонность к отклоняющемуся поведению»</t>
  </si>
  <si>
    <t xml:space="preserve">НГУ, факультет психологии, 2, 3, 4 курс;
НГПУ, ф-т психологии; 2, 3 курс;
НГПУ, направление подготовки «Психология», магистратура;
СГУПС, ф-т «Психология», 2 курс;
СГУПС, ф-т «Управление персоналом», направление «Психология», 2 курс;
СибУПК, факультет торгово-технологический, 44.04.02 «Психолого-педагогическое образование», магистратура, 2 курс;
Новосибирский институт экономики, психологии и права, факультет психологии, 1, 4 курс;
НГТУ, факультет психологии, 2 курс.
</t>
  </si>
  <si>
    <t xml:space="preserve">СГУПС, ф-т «Управление персоналом», направление «Психология», 2 курс;
СГУПС, ф-т «Психология», 2 курс;
НГУ, факультет психологии, 2 курс;
СибУПК, факультет торгово-технологический, 44.04.02 «Психолого-педагогическое образование», магистратура, 2 курс;
Новосибирский институт экономики, психологии и права, факультет «Психология», 1 курс;
НГПУ, ф-т психологии, 2 курс.
</t>
  </si>
  <si>
    <t xml:space="preserve">НГУ, ф-т психологии, 2, 3, 4 курс; 
СГУПС, ф-т «Психология», 2 курс;
Новосибирский институт экономики, психологии и права, факультет «Психология», 4 курс;
НГПУ, направление подготовки «Психология», магистратура.
</t>
  </si>
  <si>
    <t>Новосибирский институт экономики, психологии и права, факультет психологии, 4курс.</t>
  </si>
  <si>
    <t>Новосибирский институт экономики, психологии и права, факультет «Психология», 4 курс.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</si>
</sst>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6"/>
      <color theme="1"/>
      <name val="Times New Roman"/>
      <family val="1"/>
      <charset val="204"/>
    </font>
    <font>
      <sz val="12"/>
      <color theme="1"/>
      <name val="Times New Roman"/>
      <family val="1"/>
      <charset val="204"/>
    </font>
    <font>
      <sz val="10"/>
      <color theme="1"/>
      <name val="Times New Roman"/>
      <family val="1"/>
      <charset val="204"/>
    </font>
    <font>
      <b/>
      <sz val="14"/>
      <color theme="1"/>
      <name val="Times New Roman"/>
      <family val="1"/>
      <charset val="204"/>
    </font>
    <font>
      <i/>
      <sz val="11"/>
      <color theme="1"/>
      <name val="Times New Roman"/>
      <family val="1"/>
      <charset val="204"/>
    </font>
    <font>
      <sz val="14"/>
      <color theme="1"/>
      <name val="Times New Roman"/>
      <family val="1"/>
      <charset val="204"/>
    </font>
    <font>
      <i/>
      <sz val="14"/>
      <color theme="1"/>
      <name val="Times New Roman"/>
      <family val="1"/>
      <charset val="204"/>
    </font>
    <font>
      <b/>
      <i/>
      <sz val="14"/>
      <color theme="1"/>
      <name val="Times New Roman"/>
      <family val="1"/>
      <charset val="204"/>
    </font>
    <font>
      <sz val="14"/>
      <color rgb="FF000000"/>
      <name val="Times New Roman"/>
      <family val="1"/>
      <charset val="204"/>
    </font>
    <font>
      <sz val="14"/>
      <color theme="1"/>
      <name val="Calibri"/>
      <family val="2"/>
      <charset val="204"/>
    </font>
    <font>
      <sz val="11"/>
      <color rgb="FF000000"/>
      <name val="Times New Roman"/>
      <family val="1"/>
      <charset val="204"/>
    </font>
    <font>
      <sz val="12"/>
      <color rgb="FF000000"/>
      <name val="Times New Roman"/>
      <family val="1"/>
      <charset val="204"/>
    </font>
    <font>
      <b/>
      <sz val="14"/>
      <color rgb="FF000000"/>
      <name val="Times New Roman"/>
      <family val="1"/>
      <charset val="204"/>
    </font>
    <font>
      <sz val="14"/>
      <color theme="1"/>
      <name val="Calibri"/>
      <family val="2"/>
      <scheme val="minor"/>
    </font>
    <font>
      <sz val="11"/>
      <color theme="1"/>
      <name val="Times New Roman"/>
      <family val="1"/>
      <charset val="204"/>
    </font>
    <font>
      <u/>
      <sz val="11"/>
      <color theme="10"/>
      <name val="Calibri"/>
      <family val="2"/>
      <charset val="204"/>
      <scheme val="minor"/>
    </font>
    <font>
      <u/>
      <sz val="11"/>
      <color rgb="FF0000FF"/>
      <name val="Calibri"/>
      <family val="2"/>
      <charset val="204"/>
      <scheme val="minor"/>
    </font>
    <font>
      <b/>
      <sz val="14"/>
      <color rgb="FFFF0000"/>
      <name val="Times New Roman"/>
      <family val="1"/>
      <charset val="204"/>
    </font>
    <font>
      <b/>
      <sz val="14"/>
      <color rgb="FFA7FFFF"/>
      <name val="Times New Roman"/>
      <family val="1"/>
      <charset val="204"/>
    </font>
    <font>
      <b/>
      <sz val="14"/>
      <color rgb="FFFFFF99"/>
      <name val="Times New Roman"/>
      <family val="1"/>
      <charset val="204"/>
    </font>
    <font>
      <sz val="14"/>
      <name val="Times New Roman"/>
      <family val="1"/>
      <charset val="204"/>
    </font>
    <font>
      <b/>
      <sz val="14"/>
      <name val="Times New Roman"/>
      <family val="1"/>
      <charset val="204"/>
    </font>
    <font>
      <b/>
      <sz val="14"/>
      <color theme="1"/>
      <name val="Calibri"/>
      <family val="2"/>
      <charset val="204"/>
      <scheme val="minor"/>
    </font>
    <font>
      <b/>
      <sz val="14"/>
      <color theme="0"/>
      <name val="Calibri"/>
      <family val="2"/>
      <charset val="204"/>
      <scheme val="minor"/>
    </font>
    <font>
      <sz val="14"/>
      <color rgb="FFFF0000"/>
      <name val="Times New Roman"/>
      <family val="1"/>
      <charset val="204"/>
    </font>
    <font>
      <sz val="11"/>
      <color theme="0"/>
      <name val="Calibri"/>
      <family val="2"/>
      <charset val="204"/>
      <scheme val="minor"/>
    </font>
    <font>
      <sz val="10"/>
      <color rgb="FF000000"/>
      <name val="Times New Roman"/>
      <family val="1"/>
      <charset val="204"/>
    </font>
    <font>
      <sz val="11"/>
      <color theme="1"/>
      <name val="Calibri"/>
      <family val="2"/>
      <scheme val="minor"/>
    </font>
    <font>
      <sz val="14"/>
      <color theme="5"/>
      <name val="Times New Roman"/>
      <family val="1"/>
      <charset val="204"/>
    </font>
    <font>
      <u/>
      <sz val="14"/>
      <color theme="10"/>
      <name val="Times New Roman"/>
      <family val="1"/>
      <charset val="204"/>
    </font>
    <font>
      <sz val="14"/>
      <color rgb="FF000000"/>
      <name val="Arial Narrow"/>
      <family val="2"/>
      <charset val="204"/>
    </font>
  </fonts>
  <fills count="9">
    <fill>
      <patternFill patternType="none"/>
    </fill>
    <fill>
      <patternFill patternType="gray125"/>
    </fill>
    <fill>
      <patternFill patternType="solid">
        <fgColor rgb="FFFFFF99"/>
        <bgColor indexed="64"/>
      </patternFill>
    </fill>
    <fill>
      <patternFill patternType="solid">
        <fgColor rgb="FFA7FFFF"/>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00FFFF"/>
        <bgColor indexed="64"/>
      </patternFill>
    </fill>
    <fill>
      <patternFill patternType="solid">
        <fgColor rgb="FF66FFFF"/>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8" fillId="0" borderId="0" applyNumberFormat="0" applyFill="0" applyBorder="0" applyAlignment="0" applyProtection="0"/>
    <xf numFmtId="0" fontId="30" fillId="0" borderId="0"/>
  </cellStyleXfs>
  <cellXfs count="382">
    <xf numFmtId="0" fontId="0" fillId="0" borderId="0" xfId="0"/>
    <xf numFmtId="0" fontId="0" fillId="0" borderId="0" xfId="0" applyProtection="1">
      <protection hidden="1"/>
    </xf>
    <xf numFmtId="0" fontId="5" fillId="0" borderId="0" xfId="0" applyFont="1" applyBorder="1" applyAlignment="1" applyProtection="1">
      <alignment horizontal="center"/>
      <protection hidden="1"/>
    </xf>
    <xf numFmtId="0" fontId="0" fillId="0" borderId="4" xfId="0" applyBorder="1"/>
    <xf numFmtId="0" fontId="0" fillId="0" borderId="8" xfId="0" applyBorder="1" applyProtection="1">
      <protection hidden="1"/>
    </xf>
    <xf numFmtId="0" fontId="0" fillId="0" borderId="0" xfId="0" applyBorder="1" applyProtection="1">
      <protection hidden="1"/>
    </xf>
    <xf numFmtId="0" fontId="0" fillId="0" borderId="9" xfId="0" applyBorder="1" applyProtection="1">
      <protection hidden="1"/>
    </xf>
    <xf numFmtId="0" fontId="4" fillId="0" borderId="8" xfId="0" applyFont="1" applyBorder="1" applyAlignment="1" applyProtection="1">
      <alignment vertical="center"/>
      <protection hidden="1"/>
    </xf>
    <xf numFmtId="0" fontId="5" fillId="0" borderId="8" xfId="0" applyFont="1" applyBorder="1" applyAlignment="1" applyProtection="1">
      <alignment horizontal="center" vertical="top"/>
      <protection hidden="1"/>
    </xf>
    <xf numFmtId="0" fontId="6" fillId="0" borderId="0" xfId="0" applyFont="1" applyBorder="1" applyAlignment="1" applyProtection="1">
      <alignment horizontal="right"/>
      <protection hidden="1"/>
    </xf>
    <xf numFmtId="0" fontId="0" fillId="0" borderId="8" xfId="0" applyBorder="1"/>
    <xf numFmtId="0" fontId="0" fillId="0" borderId="0" xfId="0" applyBorder="1"/>
    <xf numFmtId="0" fontId="0" fillId="0" borderId="9" xfId="0" applyBorder="1"/>
    <xf numFmtId="0" fontId="0" fillId="0" borderId="15" xfId="0" applyBorder="1"/>
    <xf numFmtId="0" fontId="0" fillId="0" borderId="16" xfId="0" applyBorder="1"/>
    <xf numFmtId="0" fontId="0" fillId="0" borderId="17" xfId="0" applyBorder="1"/>
    <xf numFmtId="0" fontId="6" fillId="2" borderId="4" xfId="0" applyFont="1" applyFill="1" applyBorder="1" applyAlignment="1" applyProtection="1">
      <alignment horizontal="center" vertical="center" textRotation="90" wrapText="1"/>
      <protection hidden="1"/>
    </xf>
    <xf numFmtId="1" fontId="6" fillId="2" borderId="4" xfId="0" applyNumberFormat="1" applyFont="1" applyFill="1" applyBorder="1" applyAlignment="1" applyProtection="1">
      <alignment horizontal="center" vertical="center" textRotation="90" wrapText="1"/>
      <protection hidden="1"/>
    </xf>
    <xf numFmtId="0" fontId="6" fillId="3" borderId="4" xfId="0" applyFont="1" applyFill="1" applyBorder="1" applyAlignment="1" applyProtection="1">
      <alignment horizontal="center" vertical="top" wrapText="1"/>
      <protection hidden="1"/>
    </xf>
    <xf numFmtId="1" fontId="6" fillId="3" borderId="4" xfId="0" applyNumberFormat="1" applyFont="1" applyFill="1" applyBorder="1" applyAlignment="1" applyProtection="1">
      <alignment horizontal="center" vertical="top" wrapText="1"/>
      <protection hidden="1"/>
    </xf>
    <xf numFmtId="0" fontId="8" fillId="4" borderId="4" xfId="0" applyFont="1" applyFill="1" applyBorder="1" applyAlignment="1" applyProtection="1">
      <alignment horizontal="left" vertical="top" wrapText="1"/>
      <protection locked="0"/>
    </xf>
    <xf numFmtId="1" fontId="6" fillId="2" borderId="21" xfId="0" applyNumberFormat="1" applyFont="1" applyFill="1" applyBorder="1" applyAlignment="1" applyProtection="1">
      <alignment horizontal="center" vertical="center" textRotation="90" wrapText="1"/>
      <protection hidden="1"/>
    </xf>
    <xf numFmtId="0" fontId="6" fillId="3" borderId="22" xfId="0" applyFont="1" applyFill="1" applyBorder="1" applyAlignment="1" applyProtection="1">
      <alignment horizontal="right" vertical="top" wrapText="1"/>
      <protection hidden="1"/>
    </xf>
    <xf numFmtId="1" fontId="6" fillId="3" borderId="21" xfId="0" applyNumberFormat="1" applyFont="1" applyFill="1" applyBorder="1" applyAlignment="1" applyProtection="1">
      <alignment horizontal="center" vertical="top" wrapText="1"/>
      <protection hidden="1"/>
    </xf>
    <xf numFmtId="0" fontId="8" fillId="4" borderId="24" xfId="0" applyFont="1" applyFill="1" applyBorder="1" applyAlignment="1" applyProtection="1">
      <alignment horizontal="left" vertical="top" wrapText="1"/>
      <protection hidden="1"/>
    </xf>
    <xf numFmtId="0" fontId="8" fillId="4" borderId="22" xfId="0" applyFont="1" applyFill="1" applyBorder="1" applyAlignment="1" applyProtection="1">
      <alignment horizontal="left" vertical="top" wrapText="1"/>
      <protection hidden="1"/>
    </xf>
    <xf numFmtId="0" fontId="8" fillId="4" borderId="22" xfId="0" applyFont="1" applyFill="1" applyBorder="1" applyAlignment="1" applyProtection="1">
      <alignment horizontal="left" vertical="top" wrapText="1"/>
      <protection locked="0"/>
    </xf>
    <xf numFmtId="0" fontId="8" fillId="4" borderId="25" xfId="0" applyFont="1" applyFill="1" applyBorder="1" applyAlignment="1" applyProtection="1">
      <alignment horizontal="left" vertical="top" wrapText="1"/>
      <protection hidden="1"/>
    </xf>
    <xf numFmtId="0" fontId="6" fillId="3" borderId="26" xfId="0" applyFont="1" applyFill="1" applyBorder="1" applyAlignment="1" applyProtection="1">
      <alignment horizontal="center" vertical="top" wrapText="1"/>
      <protection hidden="1"/>
    </xf>
    <xf numFmtId="0" fontId="6" fillId="2" borderId="4" xfId="0" applyFont="1" applyFill="1" applyBorder="1" applyAlignment="1" applyProtection="1">
      <alignment horizontal="center" vertical="top" wrapText="1"/>
      <protection hidden="1"/>
    </xf>
    <xf numFmtId="49" fontId="6" fillId="3" borderId="4" xfId="0" applyNumberFormat="1" applyFont="1" applyFill="1" applyBorder="1" applyAlignment="1" applyProtection="1">
      <alignment horizontal="center" vertical="top" wrapText="1"/>
      <protection hidden="1"/>
    </xf>
    <xf numFmtId="49" fontId="8" fillId="0" borderId="4" xfId="0" applyNumberFormat="1" applyFont="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6" fillId="4" borderId="4" xfId="0" applyFont="1" applyFill="1" applyBorder="1" applyAlignment="1" applyProtection="1">
      <alignment horizontal="center" vertical="top" wrapText="1"/>
      <protection locked="0"/>
    </xf>
    <xf numFmtId="0" fontId="8" fillId="0" borderId="18"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8" fillId="0" borderId="4" xfId="0" applyNumberFormat="1" applyFont="1" applyBorder="1" applyAlignment="1" applyProtection="1">
      <alignment horizontal="center" vertical="top" wrapText="1"/>
      <protection locked="0"/>
    </xf>
    <xf numFmtId="0" fontId="6" fillId="2" borderId="28" xfId="0" applyFont="1" applyFill="1" applyBorder="1" applyAlignment="1" applyProtection="1">
      <alignment horizontal="center" vertical="top" wrapText="1"/>
      <protection hidden="1"/>
    </xf>
    <xf numFmtId="0" fontId="8" fillId="0" borderId="18" xfId="0" applyFont="1" applyBorder="1" applyAlignment="1" applyProtection="1">
      <alignment horizontal="center" vertical="top"/>
      <protection hidden="1"/>
    </xf>
    <xf numFmtId="0" fontId="8" fillId="4" borderId="18" xfId="0" applyFont="1" applyFill="1" applyBorder="1" applyAlignment="1" applyProtection="1">
      <alignment horizontal="left" vertical="top" wrapText="1"/>
      <protection hidden="1"/>
    </xf>
    <xf numFmtId="0" fontId="8" fillId="0" borderId="4" xfId="0" applyFont="1" applyBorder="1" applyAlignment="1" applyProtection="1">
      <alignment horizontal="left" vertical="top" wrapText="1"/>
      <protection hidden="1"/>
    </xf>
    <xf numFmtId="0" fontId="8" fillId="0" borderId="4" xfId="0" applyFont="1" applyBorder="1" applyAlignment="1" applyProtection="1">
      <alignment horizontal="left" wrapText="1"/>
      <protection hidden="1"/>
    </xf>
    <xf numFmtId="0" fontId="6" fillId="3" borderId="4" xfId="0" applyFont="1" applyFill="1" applyBorder="1" applyAlignment="1" applyProtection="1">
      <alignment horizontal="center" vertical="top"/>
      <protection hidden="1"/>
    </xf>
    <xf numFmtId="0" fontId="6" fillId="2" borderId="29" xfId="0" applyFont="1" applyFill="1" applyBorder="1" applyAlignment="1" applyProtection="1">
      <alignment horizontal="center" vertical="top" wrapText="1"/>
      <protection hidden="1"/>
    </xf>
    <xf numFmtId="0" fontId="2" fillId="0" borderId="0" xfId="0" applyFont="1" applyProtection="1">
      <protection hidden="1"/>
    </xf>
    <xf numFmtId="0" fontId="8" fillId="4" borderId="4" xfId="0" applyFont="1" applyFill="1" applyBorder="1" applyAlignment="1" applyProtection="1">
      <alignment horizontal="center" vertical="top" wrapText="1"/>
      <protection hidden="1"/>
    </xf>
    <xf numFmtId="0" fontId="8" fillId="0" borderId="4" xfId="0" applyFont="1" applyBorder="1" applyAlignment="1" applyProtection="1">
      <alignment horizontal="center" vertical="top" wrapText="1"/>
      <protection hidden="1"/>
    </xf>
    <xf numFmtId="0" fontId="4" fillId="0" borderId="4" xfId="0" applyFont="1" applyBorder="1" applyProtection="1">
      <protection locked="0"/>
    </xf>
    <xf numFmtId="0" fontId="4" fillId="0" borderId="4" xfId="0" applyFont="1" applyBorder="1"/>
    <xf numFmtId="0" fontId="8" fillId="0" borderId="0" xfId="0" applyFont="1"/>
    <xf numFmtId="0" fontId="16" fillId="0" borderId="4" xfId="0" applyFont="1" applyBorder="1" applyAlignment="1" applyProtection="1">
      <alignment horizontal="left" vertical="top" wrapText="1"/>
      <protection locked="0"/>
    </xf>
    <xf numFmtId="0" fontId="8" fillId="0" borderId="4" xfId="0" applyFont="1" applyBorder="1"/>
    <xf numFmtId="0" fontId="8" fillId="0" borderId="0" xfId="0" applyFont="1" applyProtection="1">
      <protection locked="0"/>
    </xf>
    <xf numFmtId="0" fontId="8" fillId="2" borderId="4" xfId="0" applyFont="1" applyFill="1" applyBorder="1" applyAlignment="1" applyProtection="1">
      <alignment horizontal="center" vertical="top" wrapText="1"/>
      <protection hidden="1"/>
    </xf>
    <xf numFmtId="0" fontId="8" fillId="0" borderId="0" xfId="0" applyFont="1" applyAlignment="1">
      <alignment horizontal="center" vertical="top" wrapText="1"/>
    </xf>
    <xf numFmtId="0" fontId="4" fillId="0" borderId="4" xfId="0" applyFont="1" applyBorder="1" applyAlignment="1">
      <alignment horizontal="justify" vertical="center"/>
    </xf>
    <xf numFmtId="0" fontId="8" fillId="0" borderId="4" xfId="0" applyFont="1" applyBorder="1" applyAlignment="1" applyProtection="1">
      <alignment horizontal="center" vertical="top"/>
      <protection hidden="1"/>
    </xf>
    <xf numFmtId="0" fontId="8" fillId="0" borderId="4" xfId="0" applyFont="1" applyBorder="1" applyAlignment="1" applyProtection="1">
      <alignment horizontal="left" vertical="top"/>
      <protection hidden="1"/>
    </xf>
    <xf numFmtId="0" fontId="6" fillId="2" borderId="4" xfId="0" applyFont="1" applyFill="1" applyBorder="1" applyAlignment="1" applyProtection="1">
      <alignment horizontal="center" vertical="top"/>
      <protection hidden="1"/>
    </xf>
    <xf numFmtId="0" fontId="6" fillId="4" borderId="4" xfId="0" applyFont="1" applyFill="1" applyBorder="1" applyAlignment="1" applyProtection="1">
      <alignment horizontal="left" vertical="top"/>
      <protection hidden="1"/>
    </xf>
    <xf numFmtId="0" fontId="11" fillId="0" borderId="4" xfId="0" applyFont="1" applyBorder="1" applyAlignment="1" applyProtection="1">
      <alignment horizontal="left" vertical="top"/>
      <protection locked="0"/>
    </xf>
    <xf numFmtId="0" fontId="11" fillId="0" borderId="4" xfId="0" applyFont="1" applyBorder="1" applyAlignment="1" applyProtection="1">
      <alignment horizontal="left" vertical="top" wrapText="1"/>
      <protection hidden="1"/>
    </xf>
    <xf numFmtId="0" fontId="8" fillId="0" borderId="4" xfId="0" applyFont="1" applyBorder="1" applyAlignment="1">
      <alignment horizontal="center" vertical="top" wrapText="1"/>
    </xf>
    <xf numFmtId="0" fontId="8" fillId="3" borderId="28" xfId="0" applyFont="1" applyFill="1" applyBorder="1" applyAlignment="1" applyProtection="1">
      <alignment horizontal="left" vertical="top" wrapText="1"/>
      <protection hidden="1"/>
    </xf>
    <xf numFmtId="0" fontId="6" fillId="3" borderId="29" xfId="0" applyFont="1" applyFill="1" applyBorder="1" applyAlignment="1">
      <alignment horizontal="center" vertical="top" wrapText="1"/>
    </xf>
    <xf numFmtId="0" fontId="8" fillId="3" borderId="29" xfId="0" applyFont="1" applyFill="1" applyBorder="1" applyAlignment="1">
      <alignment wrapText="1"/>
    </xf>
    <xf numFmtId="0" fontId="8" fillId="0" borderId="4" xfId="0" applyFont="1" applyBorder="1" applyAlignment="1">
      <alignment horizontal="left" vertical="top" wrapText="1"/>
    </xf>
    <xf numFmtId="0" fontId="4" fillId="0" borderId="4" xfId="0" applyFont="1" applyBorder="1" applyAlignment="1">
      <alignment vertical="center" wrapText="1"/>
    </xf>
    <xf numFmtId="0" fontId="18" fillId="0" borderId="4" xfId="1" applyBorder="1" applyAlignment="1">
      <alignment vertical="center" wrapText="1"/>
    </xf>
    <xf numFmtId="0" fontId="14" fillId="0" borderId="4" xfId="0" applyFont="1" applyBorder="1" applyAlignment="1">
      <alignment vertical="center" wrapText="1"/>
    </xf>
    <xf numFmtId="0" fontId="19" fillId="0" borderId="4" xfId="0" applyFont="1" applyBorder="1" applyAlignment="1">
      <alignment vertical="center" wrapText="1"/>
    </xf>
    <xf numFmtId="0" fontId="17" fillId="0" borderId="4" xfId="0" applyFont="1" applyBorder="1" applyAlignment="1">
      <alignment wrapText="1"/>
    </xf>
    <xf numFmtId="0" fontId="14" fillId="0" borderId="4" xfId="0" applyFont="1" applyBorder="1" applyAlignment="1">
      <alignment wrapText="1"/>
    </xf>
    <xf numFmtId="2" fontId="6" fillId="3" borderId="20" xfId="0" applyNumberFormat="1" applyFont="1" applyFill="1" applyBorder="1" applyAlignment="1" applyProtection="1">
      <alignment horizontal="center" vertical="top" wrapText="1"/>
      <protection hidden="1"/>
    </xf>
    <xf numFmtId="0" fontId="6" fillId="2" borderId="2" xfId="0" applyFont="1" applyFill="1" applyBorder="1" applyAlignment="1" applyProtection="1">
      <alignment vertical="top" wrapText="1"/>
      <protection hidden="1"/>
    </xf>
    <xf numFmtId="0" fontId="22" fillId="2" borderId="2" xfId="0" applyFont="1" applyFill="1" applyBorder="1" applyAlignment="1" applyProtection="1">
      <alignment vertical="top" wrapText="1"/>
      <protection hidden="1"/>
    </xf>
    <xf numFmtId="0" fontId="8" fillId="0" borderId="18" xfId="0" applyFont="1" applyBorder="1" applyAlignment="1" applyProtection="1">
      <alignment horizontal="left" vertical="top" wrapText="1"/>
      <protection hidden="1"/>
    </xf>
    <xf numFmtId="0" fontId="8" fillId="0" borderId="4" xfId="0" applyFont="1" applyBorder="1" applyAlignment="1" applyProtection="1">
      <alignment horizontal="center" vertical="top" wrapText="1"/>
    </xf>
    <xf numFmtId="0" fontId="8" fillId="3" borderId="28" xfId="0" applyFont="1" applyFill="1" applyBorder="1" applyAlignment="1" applyProtection="1">
      <alignment horizontal="left" vertical="top"/>
      <protection hidden="1"/>
    </xf>
    <xf numFmtId="0" fontId="6" fillId="3" borderId="29" xfId="0" applyFont="1" applyFill="1" applyBorder="1" applyAlignment="1" applyProtection="1">
      <alignment horizontal="center" vertical="top"/>
      <protection hidden="1"/>
    </xf>
    <xf numFmtId="0" fontId="6" fillId="3" borderId="29" xfId="0" applyFont="1" applyFill="1" applyBorder="1" applyAlignment="1" applyProtection="1">
      <alignment horizontal="center" vertical="top" wrapText="1"/>
      <protection hidden="1"/>
    </xf>
    <xf numFmtId="0" fontId="8" fillId="0" borderId="4" xfId="0" applyFont="1" applyBorder="1" applyAlignment="1" applyProtection="1">
      <alignment horizontal="left" vertical="top" wrapText="1"/>
    </xf>
    <xf numFmtId="0" fontId="8" fillId="0" borderId="4" xfId="0" applyFont="1" applyBorder="1" applyAlignment="1">
      <alignment horizontal="center" vertical="center" wrapText="1"/>
    </xf>
    <xf numFmtId="0" fontId="16" fillId="0" borderId="4" xfId="0" applyFont="1" applyBorder="1" applyAlignment="1" applyProtection="1">
      <alignment wrapText="1"/>
    </xf>
    <xf numFmtId="0" fontId="8" fillId="0" borderId="18" xfId="0" applyFont="1" applyBorder="1" applyAlignment="1" applyProtection="1">
      <alignment horizontal="left" vertical="top"/>
      <protection hidden="1"/>
    </xf>
    <xf numFmtId="0" fontId="6" fillId="3" borderId="18" xfId="0" applyFont="1" applyFill="1" applyBorder="1" applyAlignment="1" applyProtection="1">
      <alignment horizontal="right" vertical="top"/>
      <protection hidden="1"/>
    </xf>
    <xf numFmtId="0" fontId="26" fillId="0" borderId="0" xfId="0" applyFont="1" applyBorder="1" applyProtection="1">
      <protection hidden="1"/>
    </xf>
    <xf numFmtId="0" fontId="25" fillId="0" borderId="0" xfId="0" applyFont="1" applyProtection="1">
      <protection hidden="1"/>
    </xf>
    <xf numFmtId="2" fontId="6" fillId="0" borderId="0" xfId="0" applyNumberFormat="1" applyFont="1" applyFill="1" applyBorder="1" applyAlignment="1" applyProtection="1">
      <alignment horizontal="center" vertical="top" wrapText="1"/>
      <protection hidden="1"/>
    </xf>
    <xf numFmtId="0" fontId="8" fillId="0" borderId="0" xfId="0" applyFont="1" applyProtection="1">
      <protection hidden="1"/>
    </xf>
    <xf numFmtId="0" fontId="6" fillId="2" borderId="4" xfId="0" applyFont="1" applyFill="1" applyBorder="1" applyAlignment="1" applyProtection="1">
      <alignment horizontal="center" vertical="top" wrapText="1"/>
      <protection hidden="1"/>
    </xf>
    <xf numFmtId="0" fontId="6" fillId="2" borderId="21" xfId="0" applyFont="1" applyFill="1" applyBorder="1" applyAlignment="1" applyProtection="1">
      <alignment horizontal="center" vertical="top" wrapText="1"/>
      <protection hidden="1"/>
    </xf>
    <xf numFmtId="0" fontId="6" fillId="2" borderId="22" xfId="0" applyFont="1" applyFill="1" applyBorder="1" applyAlignment="1" applyProtection="1">
      <alignment horizontal="center" vertical="top" wrapText="1"/>
      <protection hidden="1"/>
    </xf>
    <xf numFmtId="0" fontId="17" fillId="0" borderId="0" xfId="0" applyFont="1" applyProtection="1">
      <protection hidden="1"/>
    </xf>
    <xf numFmtId="1" fontId="6" fillId="3" borderId="32" xfId="0" applyNumberFormat="1" applyFont="1" applyFill="1" applyBorder="1" applyAlignment="1" applyProtection="1">
      <alignment horizontal="center" vertical="top" wrapText="1"/>
      <protection hidden="1"/>
    </xf>
    <xf numFmtId="2" fontId="6" fillId="3" borderId="24" xfId="0" applyNumberFormat="1" applyFont="1" applyFill="1" applyBorder="1" applyAlignment="1" applyProtection="1">
      <alignment horizontal="center" vertical="top" wrapText="1"/>
      <protection hidden="1"/>
    </xf>
    <xf numFmtId="2" fontId="6" fillId="3" borderId="33" xfId="0" applyNumberFormat="1" applyFont="1" applyFill="1" applyBorder="1" applyAlignment="1" applyProtection="1">
      <alignment horizontal="center" vertical="top" wrapText="1"/>
      <protection hidden="1"/>
    </xf>
    <xf numFmtId="0" fontId="6" fillId="3" borderId="22" xfId="0" applyFont="1" applyFill="1" applyBorder="1" applyAlignment="1" applyProtection="1">
      <alignment horizontal="center" vertical="top" wrapText="1"/>
      <protection hidden="1"/>
    </xf>
    <xf numFmtId="0" fontId="28" fillId="0" borderId="0" xfId="0" applyFont="1" applyProtection="1">
      <protection hidden="1"/>
    </xf>
    <xf numFmtId="0" fontId="8" fillId="0" borderId="0" xfId="0" applyFont="1" applyBorder="1" applyAlignment="1" applyProtection="1">
      <alignment horizontal="center"/>
      <protection locked="0"/>
    </xf>
    <xf numFmtId="2" fontId="8" fillId="0" borderId="0" xfId="0" applyNumberFormat="1" applyFont="1" applyBorder="1" applyAlignment="1" applyProtection="1">
      <alignment horizontal="center"/>
      <protection locked="0"/>
    </xf>
    <xf numFmtId="0" fontId="6" fillId="3" borderId="22" xfId="0" applyFont="1" applyFill="1" applyBorder="1" applyAlignment="1" applyProtection="1">
      <alignment horizontal="left" vertical="top" wrapText="1"/>
      <protection hidden="1"/>
    </xf>
    <xf numFmtId="1" fontId="21" fillId="3" borderId="21" xfId="0" applyNumberFormat="1" applyFont="1" applyFill="1" applyBorder="1" applyAlignment="1" applyProtection="1">
      <alignment horizontal="center" vertical="top" wrapText="1"/>
      <protection hidden="1"/>
    </xf>
    <xf numFmtId="2" fontId="6" fillId="4" borderId="21" xfId="0" applyNumberFormat="1" applyFont="1" applyFill="1" applyBorder="1" applyAlignment="1" applyProtection="1">
      <alignment horizontal="center" vertical="top" wrapText="1"/>
      <protection hidden="1"/>
    </xf>
    <xf numFmtId="0" fontId="6" fillId="2" borderId="11" xfId="0" applyFont="1" applyFill="1" applyBorder="1" applyAlignment="1" applyProtection="1">
      <alignment horizontal="center" vertical="top" wrapText="1"/>
      <protection hidden="1"/>
    </xf>
    <xf numFmtId="0" fontId="6" fillId="2" borderId="23" xfId="0" applyFont="1" applyFill="1" applyBorder="1" applyAlignment="1" applyProtection="1">
      <alignment vertical="top" wrapText="1"/>
      <protection hidden="1"/>
    </xf>
    <xf numFmtId="0" fontId="8" fillId="0" borderId="22" xfId="0" applyFont="1" applyBorder="1" applyAlignment="1" applyProtection="1">
      <alignment vertical="top" wrapText="1"/>
      <protection hidden="1"/>
    </xf>
    <xf numFmtId="2" fontId="8" fillId="3" borderId="21" xfId="0" applyNumberFormat="1" applyFont="1" applyFill="1" applyBorder="1" applyAlignment="1" applyProtection="1">
      <alignment horizontal="center" vertical="top" wrapText="1"/>
      <protection hidden="1"/>
    </xf>
    <xf numFmtId="0" fontId="8" fillId="0" borderId="22" xfId="0" applyFont="1" applyBorder="1" applyAlignment="1" applyProtection="1">
      <alignment horizontal="left" vertical="top" wrapText="1"/>
      <protection hidden="1"/>
    </xf>
    <xf numFmtId="0" fontId="20" fillId="2" borderId="23" xfId="0" applyFont="1" applyFill="1" applyBorder="1" applyAlignment="1" applyProtection="1">
      <alignment horizontal="center" vertical="top" wrapText="1"/>
      <protection hidden="1"/>
    </xf>
    <xf numFmtId="0" fontId="8" fillId="0" borderId="11" xfId="0" applyFont="1" applyBorder="1" applyAlignment="1" applyProtection="1">
      <alignment horizontal="left" vertical="top" wrapText="1"/>
      <protection hidden="1"/>
    </xf>
    <xf numFmtId="0" fontId="8" fillId="0" borderId="24" xfId="0" applyFont="1" applyBorder="1" applyAlignment="1" applyProtection="1">
      <alignment vertical="top" wrapText="1"/>
      <protection hidden="1"/>
    </xf>
    <xf numFmtId="0" fontId="23" fillId="0" borderId="22" xfId="0" applyFont="1" applyBorder="1" applyAlignment="1" applyProtection="1">
      <alignment vertical="top" wrapText="1"/>
      <protection hidden="1"/>
    </xf>
    <xf numFmtId="0" fontId="24" fillId="2" borderId="11" xfId="0" applyFont="1" applyFill="1" applyBorder="1" applyAlignment="1" applyProtection="1">
      <alignment horizontal="center" vertical="top" wrapText="1"/>
      <protection hidden="1"/>
    </xf>
    <xf numFmtId="0" fontId="8" fillId="0" borderId="25" xfId="0" applyFont="1" applyBorder="1" applyAlignment="1" applyProtection="1">
      <alignment vertical="top" wrapText="1"/>
      <protection hidden="1"/>
    </xf>
    <xf numFmtId="2" fontId="8" fillId="3" borderId="27" xfId="0" applyNumberFormat="1" applyFont="1" applyFill="1" applyBorder="1" applyAlignment="1" applyProtection="1">
      <alignment horizontal="center" vertical="top" wrapText="1"/>
      <protection hidden="1"/>
    </xf>
    <xf numFmtId="0" fontId="15" fillId="0" borderId="29" xfId="0" applyFont="1" applyBorder="1" applyAlignment="1" applyProtection="1">
      <alignment horizontal="center" vertical="top" wrapText="1"/>
      <protection locked="0"/>
    </xf>
    <xf numFmtId="0" fontId="15" fillId="0" borderId="34" xfId="0" applyFont="1" applyBorder="1" applyAlignment="1" applyProtection="1">
      <alignment horizontal="center" vertical="top" wrapText="1"/>
      <protection locked="0"/>
    </xf>
    <xf numFmtId="0" fontId="15" fillId="0" borderId="14" xfId="0" applyFont="1" applyBorder="1" applyAlignment="1" applyProtection="1">
      <alignment horizontal="center" vertical="top" wrapText="1"/>
      <protection locked="0"/>
    </xf>
    <xf numFmtId="0" fontId="15" fillId="0" borderId="4" xfId="0" applyFont="1" applyBorder="1" applyAlignment="1" applyProtection="1">
      <alignment horizontal="center" vertical="top" wrapText="1"/>
      <protection locked="0"/>
    </xf>
    <xf numFmtId="0" fontId="15" fillId="0" borderId="19" xfId="0" applyFont="1" applyBorder="1" applyAlignment="1" applyProtection="1">
      <alignment horizontal="center" vertical="top" wrapText="1"/>
      <protection locked="0"/>
    </xf>
    <xf numFmtId="0" fontId="15" fillId="0" borderId="23" xfId="0" applyFont="1" applyBorder="1" applyAlignment="1" applyProtection="1">
      <alignment horizontal="center" vertical="top" wrapText="1"/>
      <protection locked="0"/>
    </xf>
    <xf numFmtId="0" fontId="15" fillId="5" borderId="4" xfId="0" applyFont="1" applyFill="1" applyBorder="1" applyAlignment="1" applyProtection="1">
      <alignment horizontal="center" vertical="top" wrapText="1"/>
      <protection locked="0"/>
    </xf>
    <xf numFmtId="0" fontId="15" fillId="0" borderId="20" xfId="0" applyFont="1" applyBorder="1" applyAlignment="1" applyProtection="1">
      <alignment horizontal="center" vertical="top" wrapText="1"/>
      <protection locked="0"/>
    </xf>
    <xf numFmtId="1" fontId="14" fillId="0" borderId="4" xfId="0" applyNumberFormat="1" applyFont="1" applyBorder="1" applyAlignment="1" applyProtection="1">
      <alignment horizontal="center" vertical="center"/>
      <protection hidden="1"/>
    </xf>
    <xf numFmtId="1" fontId="14" fillId="0" borderId="19" xfId="0" applyNumberFormat="1" applyFont="1" applyBorder="1" applyAlignment="1" applyProtection="1">
      <alignment horizontal="center" vertical="center"/>
      <protection hidden="1"/>
    </xf>
    <xf numFmtId="1" fontId="14" fillId="0" borderId="23" xfId="0" applyNumberFormat="1" applyFont="1" applyBorder="1" applyAlignment="1" applyProtection="1">
      <alignment horizontal="center" vertical="center"/>
      <protection hidden="1"/>
    </xf>
    <xf numFmtId="1" fontId="14" fillId="0" borderId="20" xfId="0" applyNumberFormat="1" applyFont="1" applyBorder="1" applyAlignment="1" applyProtection="1">
      <alignment horizontal="center" vertical="center"/>
      <protection hidden="1"/>
    </xf>
    <xf numFmtId="1" fontId="14" fillId="0" borderId="37" xfId="0" applyNumberFormat="1" applyFont="1" applyBorder="1" applyAlignment="1" applyProtection="1">
      <alignment horizontal="center" vertical="center"/>
      <protection hidden="1"/>
    </xf>
    <xf numFmtId="1" fontId="14" fillId="0" borderId="13" xfId="0" applyNumberFormat="1" applyFont="1" applyBorder="1" applyAlignment="1" applyProtection="1">
      <alignment horizontal="center" vertical="center"/>
      <protection hidden="1"/>
    </xf>
    <xf numFmtId="1" fontId="14" fillId="0" borderId="4" xfId="0" applyNumberFormat="1" applyFont="1" applyBorder="1" applyAlignment="1" applyProtection="1">
      <alignment horizontal="center"/>
      <protection hidden="1"/>
    </xf>
    <xf numFmtId="1" fontId="14" fillId="0" borderId="19" xfId="0" applyNumberFormat="1" applyFont="1" applyBorder="1" applyAlignment="1" applyProtection="1">
      <alignment horizontal="center"/>
      <protection hidden="1"/>
    </xf>
    <xf numFmtId="1" fontId="14" fillId="0" borderId="23" xfId="0" applyNumberFormat="1" applyFont="1" applyBorder="1" applyAlignment="1" applyProtection="1">
      <alignment horizontal="center"/>
      <protection hidden="1"/>
    </xf>
    <xf numFmtId="1" fontId="14" fillId="0" borderId="20" xfId="0" applyNumberFormat="1" applyFont="1" applyBorder="1" applyAlignment="1" applyProtection="1">
      <alignment horizontal="center"/>
      <protection hidden="1"/>
    </xf>
    <xf numFmtId="1" fontId="14" fillId="0" borderId="37" xfId="0" applyNumberFormat="1" applyFont="1" applyBorder="1" applyAlignment="1" applyProtection="1">
      <alignment horizontal="center"/>
      <protection hidden="1"/>
    </xf>
    <xf numFmtId="1" fontId="14" fillId="0" borderId="13" xfId="0" applyNumberFormat="1" applyFont="1" applyBorder="1" applyAlignment="1" applyProtection="1">
      <alignment horizontal="center"/>
      <protection hidden="1"/>
    </xf>
    <xf numFmtId="0" fontId="14" fillId="0" borderId="4" xfId="0" applyFont="1" applyBorder="1" applyAlignment="1" applyProtection="1">
      <alignment horizontal="center" vertical="center"/>
      <protection hidden="1"/>
    </xf>
    <xf numFmtId="0" fontId="14" fillId="0" borderId="19" xfId="0" applyFont="1" applyBorder="1" applyAlignment="1" applyProtection="1">
      <alignment horizontal="center" vertical="center"/>
      <protection hidden="1"/>
    </xf>
    <xf numFmtId="0" fontId="14" fillId="0" borderId="23" xfId="0" applyFont="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14" fillId="0" borderId="37"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1" fontId="14" fillId="0" borderId="21" xfId="0" applyNumberFormat="1" applyFont="1" applyBorder="1" applyAlignment="1" applyProtection="1">
      <alignment horizontal="center" vertical="center"/>
      <protection hidden="1"/>
    </xf>
    <xf numFmtId="1" fontId="14" fillId="0" borderId="38" xfId="0" applyNumberFormat="1" applyFont="1" applyBorder="1" applyAlignment="1" applyProtection="1">
      <alignment horizontal="center" vertical="center"/>
      <protection hidden="1"/>
    </xf>
    <xf numFmtId="0" fontId="14" fillId="0" borderId="22"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wrapText="1"/>
      <protection hidden="1"/>
    </xf>
    <xf numFmtId="1" fontId="14" fillId="0" borderId="22" xfId="0" applyNumberFormat="1" applyFont="1" applyBorder="1" applyAlignment="1" applyProtection="1">
      <alignment horizontal="center" vertical="center"/>
      <protection hidden="1"/>
    </xf>
    <xf numFmtId="1" fontId="14" fillId="0" borderId="24" xfId="0" applyNumberFormat="1" applyFont="1" applyBorder="1" applyAlignment="1" applyProtection="1">
      <alignment horizontal="center" vertical="center"/>
      <protection hidden="1"/>
    </xf>
    <xf numFmtId="1" fontId="14" fillId="0" borderId="39" xfId="0" applyNumberFormat="1" applyFont="1" applyBorder="1" applyAlignment="1" applyProtection="1">
      <alignment horizontal="center" vertical="center"/>
      <protection hidden="1"/>
    </xf>
    <xf numFmtId="0" fontId="18" fillId="0" borderId="4" xfId="1" applyBorder="1" applyAlignment="1">
      <alignment vertical="center" wrapText="1"/>
    </xf>
    <xf numFmtId="0" fontId="14" fillId="0" borderId="4" xfId="0" applyFont="1" applyBorder="1" applyAlignment="1">
      <alignment vertical="top" wrapText="1"/>
    </xf>
    <xf numFmtId="0" fontId="14" fillId="0" borderId="0" xfId="0" applyFont="1"/>
    <xf numFmtId="0" fontId="6" fillId="2" borderId="29" xfId="0" applyFont="1" applyFill="1" applyBorder="1" applyAlignment="1" applyProtection="1">
      <alignment horizontal="center" vertical="top" wrapText="1"/>
      <protection hidden="1"/>
    </xf>
    <xf numFmtId="0" fontId="6" fillId="2" borderId="22" xfId="0" applyFont="1" applyFill="1" applyBorder="1" applyAlignment="1" applyProtection="1">
      <alignment horizontal="center" vertical="top" wrapText="1"/>
      <protection hidden="1"/>
    </xf>
    <xf numFmtId="0" fontId="6" fillId="2" borderId="4" xfId="0" applyFont="1" applyFill="1" applyBorder="1" applyAlignment="1" applyProtection="1">
      <alignment horizontal="center" vertical="top" wrapText="1"/>
      <protection hidden="1"/>
    </xf>
    <xf numFmtId="0" fontId="6" fillId="2" borderId="21" xfId="0" applyFont="1" applyFill="1" applyBorder="1" applyAlignment="1" applyProtection="1">
      <alignment horizontal="center" vertical="top" wrapText="1"/>
      <protection hidden="1"/>
    </xf>
    <xf numFmtId="0" fontId="8" fillId="0" borderId="4" xfId="0" applyFont="1" applyBorder="1" applyAlignment="1" applyProtection="1">
      <alignment horizontal="left" vertical="top" wrapText="1"/>
      <protection hidden="1"/>
    </xf>
    <xf numFmtId="0" fontId="6" fillId="2" borderId="29" xfId="0" applyFont="1" applyFill="1" applyBorder="1" applyAlignment="1" applyProtection="1">
      <alignment horizontal="center" vertical="top" wrapText="1"/>
      <protection hidden="1"/>
    </xf>
    <xf numFmtId="0" fontId="5" fillId="0" borderId="4" xfId="0" applyFont="1" applyBorder="1" applyAlignment="1">
      <alignment vertical="top" wrapText="1"/>
    </xf>
    <xf numFmtId="0" fontId="29" fillId="0" borderId="4" xfId="0" applyFont="1" applyBorder="1" applyAlignment="1">
      <alignment horizontal="center" vertical="top" wrapText="1"/>
    </xf>
    <xf numFmtId="0" fontId="29" fillId="0" borderId="4" xfId="0" applyFont="1" applyBorder="1" applyAlignment="1">
      <alignment wrapText="1"/>
    </xf>
    <xf numFmtId="0" fontId="29" fillId="6" borderId="4" xfId="0" applyFont="1" applyFill="1" applyBorder="1" applyAlignment="1">
      <alignment horizontal="center" wrapText="1"/>
    </xf>
    <xf numFmtId="0" fontId="29" fillId="0" borderId="4" xfId="0" applyFont="1" applyBorder="1" applyAlignment="1">
      <alignment horizontal="center" wrapText="1"/>
    </xf>
    <xf numFmtId="0" fontId="1" fillId="0" borderId="4" xfId="0" applyFont="1" applyBorder="1" applyAlignment="1">
      <alignment wrapText="1"/>
    </xf>
    <xf numFmtId="16" fontId="29" fillId="0" borderId="4" xfId="0" applyNumberFormat="1" applyFont="1" applyBorder="1" applyAlignment="1">
      <alignment horizontal="center" wrapText="1"/>
    </xf>
    <xf numFmtId="0" fontId="5" fillId="0" borderId="4" xfId="0" applyFont="1" applyBorder="1" applyAlignment="1">
      <alignment wrapText="1"/>
    </xf>
    <xf numFmtId="0" fontId="14" fillId="0" borderId="4" xfId="0" applyFont="1" applyBorder="1" applyAlignment="1">
      <alignment horizontal="center" vertical="top" wrapText="1"/>
    </xf>
    <xf numFmtId="0" fontId="4" fillId="0" borderId="4" xfId="0" applyFont="1" applyBorder="1" applyAlignment="1" applyProtection="1">
      <alignment horizontal="center" vertical="top" wrapText="1"/>
      <protection locked="0"/>
    </xf>
    <xf numFmtId="0" fontId="4" fillId="0" borderId="4" xfId="0" applyFont="1" applyBorder="1" applyAlignment="1" applyProtection="1">
      <alignment horizontal="left" vertical="top" wrapText="1"/>
      <protection locked="0"/>
    </xf>
    <xf numFmtId="17" fontId="4" fillId="0" borderId="4" xfId="0" applyNumberFormat="1" applyFont="1" applyBorder="1" applyAlignment="1" applyProtection="1">
      <alignment horizontal="center" vertical="top" wrapText="1"/>
      <protection locked="0"/>
    </xf>
    <xf numFmtId="0" fontId="6" fillId="3" borderId="28" xfId="0" applyFont="1" applyFill="1" applyBorder="1" applyAlignment="1" applyProtection="1">
      <alignment horizontal="left"/>
      <protection hidden="1"/>
    </xf>
    <xf numFmtId="0" fontId="8" fillId="3" borderId="29" xfId="0" applyFont="1" applyFill="1" applyBorder="1" applyAlignment="1" applyProtection="1">
      <alignment horizontal="left" vertical="top" wrapText="1"/>
      <protection hidden="1"/>
    </xf>
    <xf numFmtId="0" fontId="8" fillId="3" borderId="29" xfId="0" applyFont="1" applyFill="1" applyBorder="1" applyAlignment="1" applyProtection="1">
      <alignment horizontal="center" vertical="top" wrapText="1"/>
      <protection hidden="1"/>
    </xf>
    <xf numFmtId="0" fontId="0" fillId="3" borderId="29" xfId="0" applyFill="1" applyBorder="1" applyAlignment="1" applyProtection="1">
      <alignment horizontal="left" vertical="top" wrapText="1"/>
      <protection hidden="1"/>
    </xf>
    <xf numFmtId="0" fontId="8" fillId="0" borderId="4" xfId="0" applyFont="1" applyBorder="1" applyProtection="1">
      <protection locked="0"/>
    </xf>
    <xf numFmtId="0" fontId="8" fillId="0" borderId="30" xfId="0" applyFont="1" applyFill="1" applyBorder="1" applyAlignment="1" applyProtection="1">
      <alignment horizontal="center" vertical="top" wrapText="1"/>
      <protection locked="0"/>
    </xf>
    <xf numFmtId="0" fontId="11" fillId="0" borderId="4" xfId="0" applyFont="1" applyBorder="1" applyAlignment="1">
      <alignment horizontal="center" vertical="top" wrapText="1"/>
    </xf>
    <xf numFmtId="14" fontId="8" fillId="0" borderId="4" xfId="0" applyNumberFormat="1" applyFont="1" applyBorder="1" applyAlignment="1">
      <alignment vertical="top" wrapText="1"/>
    </xf>
    <xf numFmtId="0" fontId="8" fillId="0" borderId="4" xfId="0" applyFont="1" applyBorder="1" applyAlignment="1">
      <alignment vertical="top" wrapText="1"/>
    </xf>
    <xf numFmtId="0" fontId="11" fillId="0" borderId="4" xfId="0" applyFont="1" applyBorder="1" applyAlignment="1">
      <alignment vertical="top" wrapText="1"/>
    </xf>
    <xf numFmtId="0" fontId="11" fillId="0" borderId="4" xfId="0" applyFont="1" applyBorder="1" applyAlignment="1">
      <alignment horizontal="justify" vertical="top" wrapText="1"/>
    </xf>
    <xf numFmtId="0" fontId="17" fillId="0" borderId="4" xfId="0" applyFont="1" applyBorder="1"/>
    <xf numFmtId="0" fontId="8" fillId="0" borderId="22" xfId="0" applyFont="1" applyBorder="1" applyAlignment="1" applyProtection="1">
      <alignment horizontal="center" vertical="top" wrapText="1"/>
      <protection locked="0"/>
    </xf>
    <xf numFmtId="0" fontId="8" fillId="0" borderId="21" xfId="0" applyFont="1" applyBorder="1" applyAlignment="1" applyProtection="1">
      <alignment horizontal="center" vertical="top" wrapText="1"/>
      <protection locked="0"/>
    </xf>
    <xf numFmtId="0" fontId="17" fillId="0" borderId="21" xfId="0" applyFont="1" applyBorder="1"/>
    <xf numFmtId="0" fontId="8" fillId="0" borderId="25" xfId="0" applyFont="1" applyBorder="1" applyAlignment="1" applyProtection="1">
      <alignment horizontal="center" vertical="top" wrapText="1"/>
      <protection locked="0"/>
    </xf>
    <xf numFmtId="0" fontId="8" fillId="0" borderId="26" xfId="0" applyFont="1" applyBorder="1" applyAlignment="1" applyProtection="1">
      <alignment horizontal="left" vertical="top" wrapText="1"/>
      <protection locked="0"/>
    </xf>
    <xf numFmtId="0" fontId="8" fillId="0" borderId="26" xfId="0" applyFont="1" applyBorder="1" applyAlignment="1" applyProtection="1">
      <alignment horizontal="center" vertical="top" wrapText="1"/>
      <protection locked="0"/>
    </xf>
    <xf numFmtId="0" fontId="8" fillId="0" borderId="27" xfId="0" applyFont="1" applyBorder="1" applyAlignment="1" applyProtection="1">
      <alignment horizontal="center" vertical="top" wrapText="1"/>
      <protection locked="0"/>
    </xf>
    <xf numFmtId="0" fontId="17" fillId="0" borderId="4" xfId="0" applyFont="1" applyBorder="1" applyAlignment="1">
      <alignment horizontal="center" vertical="top" wrapText="1"/>
    </xf>
    <xf numFmtId="0" fontId="6" fillId="2" borderId="30" xfId="0" applyFont="1" applyFill="1" applyBorder="1" applyAlignment="1" applyProtection="1">
      <alignment horizontal="center" vertical="top" wrapText="1"/>
      <protection hidden="1"/>
    </xf>
    <xf numFmtId="0" fontId="6" fillId="2" borderId="43" xfId="0" applyFont="1" applyFill="1" applyBorder="1" applyAlignment="1" applyProtection="1">
      <alignment horizontal="center" vertical="top" wrapText="1"/>
      <protection hidden="1"/>
    </xf>
    <xf numFmtId="0" fontId="6" fillId="3" borderId="31" xfId="0" applyFont="1" applyFill="1" applyBorder="1" applyAlignment="1" applyProtection="1">
      <alignment horizontal="center" vertical="top"/>
      <protection hidden="1"/>
    </xf>
    <xf numFmtId="0" fontId="6" fillId="3" borderId="20" xfId="0" applyFont="1" applyFill="1" applyBorder="1" applyAlignment="1" applyProtection="1">
      <alignment horizontal="center" vertical="top"/>
      <protection hidden="1"/>
    </xf>
    <xf numFmtId="0" fontId="8" fillId="0" borderId="22" xfId="0" applyFont="1" applyBorder="1"/>
    <xf numFmtId="0" fontId="8" fillId="0" borderId="22" xfId="0" applyFont="1" applyBorder="1" applyAlignment="1">
      <alignment wrapText="1"/>
    </xf>
    <xf numFmtId="0" fontId="6" fillId="7" borderId="11" xfId="0" applyFont="1" applyFill="1" applyBorder="1" applyAlignment="1">
      <alignment vertical="top"/>
    </xf>
    <xf numFmtId="0" fontId="6" fillId="7" borderId="4" xfId="0" applyFont="1" applyFill="1" applyBorder="1" applyAlignment="1">
      <alignment horizontal="center" vertical="top"/>
    </xf>
    <xf numFmtId="0" fontId="6" fillId="7" borderId="11" xfId="0" applyFont="1" applyFill="1" applyBorder="1" applyAlignment="1">
      <alignment horizontal="center"/>
    </xf>
    <xf numFmtId="0" fontId="6" fillId="7" borderId="22" xfId="0" applyFont="1" applyFill="1" applyBorder="1" applyAlignment="1">
      <alignment horizontal="left" vertical="top" wrapText="1"/>
    </xf>
    <xf numFmtId="0" fontId="6" fillId="7" borderId="18" xfId="0" applyFont="1" applyFill="1" applyBorder="1" applyAlignment="1">
      <alignment horizontal="center"/>
    </xf>
    <xf numFmtId="0" fontId="8" fillId="0" borderId="18" xfId="0" applyFont="1" applyBorder="1" applyAlignment="1">
      <alignment horizontal="center"/>
    </xf>
    <xf numFmtId="0" fontId="6" fillId="8" borderId="4" xfId="2" applyFont="1" applyFill="1" applyBorder="1" applyAlignment="1">
      <alignment horizontal="center" vertical="top"/>
    </xf>
    <xf numFmtId="0" fontId="8" fillId="8" borderId="4" xfId="2" applyFont="1" applyFill="1" applyBorder="1" applyAlignment="1">
      <alignment vertical="top"/>
    </xf>
    <xf numFmtId="0" fontId="6" fillId="8" borderId="4" xfId="2" applyFont="1" applyFill="1" applyBorder="1" applyAlignment="1">
      <alignment vertical="top"/>
    </xf>
    <xf numFmtId="0" fontId="6" fillId="2" borderId="20" xfId="0" applyFont="1" applyFill="1" applyBorder="1" applyAlignment="1" applyProtection="1">
      <alignment horizontal="left" vertical="top" wrapText="1"/>
      <protection hidden="1"/>
    </xf>
    <xf numFmtId="0" fontId="6" fillId="7" borderId="4" xfId="0" applyFont="1" applyFill="1" applyBorder="1" applyAlignment="1">
      <alignment horizontal="center"/>
    </xf>
    <xf numFmtId="0" fontId="23" fillId="0" borderId="50" xfId="0" applyFont="1" applyFill="1" applyBorder="1" applyAlignment="1">
      <alignment vertical="top" wrapText="1"/>
    </xf>
    <xf numFmtId="0" fontId="23" fillId="0" borderId="48" xfId="0" applyFont="1" applyFill="1" applyBorder="1" applyAlignment="1">
      <alignment vertical="top" wrapText="1"/>
    </xf>
    <xf numFmtId="0" fontId="6" fillId="7" borderId="2" xfId="0" applyFont="1" applyFill="1" applyBorder="1" applyAlignment="1">
      <alignment horizontal="center"/>
    </xf>
    <xf numFmtId="0" fontId="8" fillId="0" borderId="2" xfId="0" applyFont="1" applyBorder="1" applyAlignment="1">
      <alignment horizontal="center"/>
    </xf>
    <xf numFmtId="0" fontId="23" fillId="0" borderId="4" xfId="0" applyFont="1" applyFill="1" applyBorder="1" applyAlignment="1">
      <alignment vertical="top" wrapText="1"/>
    </xf>
    <xf numFmtId="0" fontId="11" fillId="0" borderId="4" xfId="0" applyFont="1" applyFill="1" applyBorder="1" applyAlignment="1">
      <alignment vertical="center"/>
    </xf>
    <xf numFmtId="0" fontId="8" fillId="0" borderId="4" xfId="0" applyFont="1" applyBorder="1" applyAlignment="1">
      <alignment horizontal="center"/>
    </xf>
    <xf numFmtId="0" fontId="8" fillId="4" borderId="20" xfId="0" applyFont="1" applyFill="1" applyBorder="1" applyAlignment="1">
      <alignment vertical="top" wrapText="1"/>
    </xf>
    <xf numFmtId="0" fontId="6" fillId="7" borderId="20" xfId="0" applyFont="1" applyFill="1" applyBorder="1" applyAlignment="1">
      <alignment vertical="top" wrapText="1"/>
    </xf>
    <xf numFmtId="0" fontId="8" fillId="0" borderId="19" xfId="0" applyFont="1" applyBorder="1" applyAlignment="1">
      <alignment horizontal="center"/>
    </xf>
    <xf numFmtId="0" fontId="6" fillId="7" borderId="19" xfId="0" applyFont="1" applyFill="1" applyBorder="1" applyAlignment="1">
      <alignment horizontal="center"/>
    </xf>
    <xf numFmtId="0" fontId="16" fillId="0" borderId="4" xfId="0" applyFont="1" applyBorder="1" applyAlignment="1">
      <alignment horizontal="center"/>
    </xf>
    <xf numFmtId="0" fontId="8" fillId="0" borderId="4" xfId="0" applyFont="1" applyFill="1" applyBorder="1" applyAlignment="1" applyProtection="1">
      <alignment horizontal="left" wrapText="1"/>
      <protection hidden="1"/>
    </xf>
    <xf numFmtId="0" fontId="14" fillId="0" borderId="22" xfId="0" applyFont="1" applyFill="1" applyBorder="1" applyAlignment="1" applyProtection="1">
      <alignment horizontal="center" vertical="center" wrapText="1"/>
      <protection hidden="1"/>
    </xf>
    <xf numFmtId="0" fontId="8" fillId="0" borderId="4" xfId="0" applyFont="1" applyFill="1" applyBorder="1" applyAlignment="1" applyProtection="1">
      <alignment horizontal="left" vertical="top" wrapText="1"/>
      <protection hidden="1"/>
    </xf>
    <xf numFmtId="0" fontId="14" fillId="0" borderId="24" xfId="0" applyFont="1" applyFill="1" applyBorder="1" applyAlignment="1" applyProtection="1">
      <alignment horizontal="center" vertical="center" wrapText="1"/>
      <protection hidden="1"/>
    </xf>
    <xf numFmtId="0" fontId="16" fillId="0" borderId="4" xfId="0" applyFont="1" applyBorder="1"/>
    <xf numFmtId="0" fontId="8" fillId="0" borderId="37" xfId="0" applyFont="1" applyBorder="1"/>
    <xf numFmtId="0" fontId="24" fillId="7" borderId="22" xfId="0" applyFont="1" applyFill="1" applyBorder="1"/>
    <xf numFmtId="0" fontId="24" fillId="7" borderId="22" xfId="0" applyFont="1" applyFill="1" applyBorder="1" applyAlignment="1">
      <alignment wrapText="1"/>
    </xf>
    <xf numFmtId="0" fontId="23" fillId="0" borderId="22" xfId="0" applyFont="1" applyBorder="1"/>
    <xf numFmtId="0" fontId="24" fillId="7" borderId="4" xfId="0" applyFont="1" applyFill="1" applyBorder="1"/>
    <xf numFmtId="0" fontId="24" fillId="7" borderId="4" xfId="0" applyFont="1" applyFill="1" applyBorder="1" applyAlignment="1">
      <alignment wrapText="1"/>
    </xf>
    <xf numFmtId="0" fontId="8" fillId="0" borderId="4" xfId="0" applyFont="1" applyFill="1" applyBorder="1" applyAlignment="1">
      <alignment horizontal="center"/>
    </xf>
    <xf numFmtId="0" fontId="6" fillId="8" borderId="4" xfId="2" applyFont="1" applyFill="1" applyBorder="1" applyAlignment="1">
      <alignment horizontal="center" vertical="top" wrapText="1"/>
    </xf>
    <xf numFmtId="16" fontId="6" fillId="8" borderId="4" xfId="2" applyNumberFormat="1" applyFont="1" applyFill="1" applyBorder="1" applyAlignment="1">
      <alignment horizontal="center" vertical="top" wrapText="1"/>
    </xf>
    <xf numFmtId="0" fontId="23" fillId="0" borderId="22" xfId="0" applyFont="1" applyBorder="1" applyAlignment="1">
      <alignment wrapText="1"/>
    </xf>
    <xf numFmtId="0" fontId="24" fillId="7" borderId="18" xfId="0" applyFont="1" applyFill="1" applyBorder="1" applyAlignment="1">
      <alignment horizontal="center"/>
    </xf>
    <xf numFmtId="0" fontId="23" fillId="0" borderId="37" xfId="0" applyFont="1" applyBorder="1"/>
    <xf numFmtId="0" fontId="25" fillId="0" borderId="4" xfId="0" applyFont="1" applyBorder="1" applyAlignment="1">
      <alignment horizontal="right"/>
    </xf>
    <xf numFmtId="0" fontId="6" fillId="2" borderId="4" xfId="0" applyFont="1" applyFill="1" applyBorder="1" applyAlignment="1">
      <alignment horizontal="center"/>
    </xf>
    <xf numFmtId="0" fontId="13" fillId="0" borderId="4" xfId="0" applyFont="1" applyBorder="1" applyAlignment="1">
      <alignment horizontal="center" vertical="center" wrapText="1"/>
    </xf>
    <xf numFmtId="0" fontId="29" fillId="0" borderId="0" xfId="0" applyFont="1"/>
    <xf numFmtId="49" fontId="29" fillId="0" borderId="4" xfId="0" applyNumberFormat="1" applyFont="1" applyBorder="1" applyAlignment="1">
      <alignment horizontal="center" wrapText="1"/>
    </xf>
    <xf numFmtId="0" fontId="18" fillId="0" borderId="0" xfId="1" applyAlignment="1">
      <alignment wrapText="1"/>
    </xf>
    <xf numFmtId="0" fontId="4" fillId="0" borderId="4" xfId="0" applyFont="1" applyBorder="1" applyAlignment="1">
      <alignment horizontal="left" vertical="top" wrapText="1"/>
    </xf>
    <xf numFmtId="0" fontId="18" fillId="0" borderId="0" xfId="1" applyAlignment="1">
      <alignment vertical="top" wrapText="1"/>
    </xf>
    <xf numFmtId="0" fontId="11" fillId="0" borderId="4" xfId="0" applyFont="1" applyBorder="1" applyAlignment="1">
      <alignment horizontal="left" vertical="top" wrapText="1"/>
    </xf>
    <xf numFmtId="0" fontId="8" fillId="0" borderId="4" xfId="0" applyFont="1" applyBorder="1" applyAlignment="1">
      <alignment horizontal="left" wrapText="1"/>
    </xf>
    <xf numFmtId="0" fontId="32" fillId="0" borderId="4" xfId="1" applyFont="1" applyBorder="1" applyAlignment="1">
      <alignment horizontal="left" vertical="top" wrapText="1"/>
    </xf>
    <xf numFmtId="0" fontId="32" fillId="0" borderId="0" xfId="1" applyFont="1" applyAlignment="1">
      <alignment horizontal="left" vertical="top" wrapText="1"/>
    </xf>
    <xf numFmtId="0" fontId="8" fillId="0" borderId="4" xfId="0" applyFont="1" applyBorder="1" applyAlignment="1" applyProtection="1">
      <alignment horizontal="left" vertical="top" wrapText="1"/>
      <protection hidden="1"/>
    </xf>
    <xf numFmtId="0" fontId="4" fillId="0" borderId="4" xfId="0" applyFont="1" applyBorder="1" applyAlignment="1">
      <alignment horizontal="justify" vertical="top"/>
    </xf>
    <xf numFmtId="0" fontId="17" fillId="0" borderId="4" xfId="0" applyFont="1" applyBorder="1" applyAlignment="1">
      <alignment horizontal="left" vertical="top" wrapText="1"/>
    </xf>
    <xf numFmtId="0" fontId="17" fillId="0" borderId="51" xfId="0" applyFont="1" applyBorder="1" applyAlignment="1">
      <alignment horizontal="justify" vertical="top" wrapText="1"/>
    </xf>
    <xf numFmtId="0" fontId="4" fillId="0" borderId="4" xfId="0" applyFont="1" applyBorder="1" applyAlignment="1">
      <alignment horizontal="center" vertical="top"/>
    </xf>
    <xf numFmtId="0" fontId="8" fillId="4" borderId="4" xfId="0" applyFont="1" applyFill="1" applyBorder="1" applyAlignment="1" applyProtection="1">
      <alignment horizontal="left" wrapText="1"/>
      <protection hidden="1"/>
    </xf>
    <xf numFmtId="0" fontId="6" fillId="2" borderId="20" xfId="0" applyFont="1" applyFill="1" applyBorder="1" applyAlignment="1" applyProtection="1">
      <alignment horizontal="left"/>
      <protection hidden="1"/>
    </xf>
    <xf numFmtId="0" fontId="6" fillId="3" borderId="25" xfId="0" applyFont="1" applyFill="1" applyBorder="1" applyAlignment="1" applyProtection="1">
      <alignment horizontal="center" vertical="center"/>
      <protection hidden="1"/>
    </xf>
    <xf numFmtId="0" fontId="15" fillId="0" borderId="26"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6" fillId="0" borderId="18" xfId="0" applyFont="1" applyBorder="1" applyAlignment="1">
      <alignment horizontal="center"/>
    </xf>
    <xf numFmtId="0" fontId="6" fillId="0" borderId="8" xfId="0" applyFont="1" applyBorder="1" applyAlignment="1">
      <alignment horizontal="center"/>
    </xf>
    <xf numFmtId="0" fontId="6" fillId="7" borderId="30" xfId="0" applyFont="1" applyFill="1" applyBorder="1" applyAlignment="1">
      <alignment horizontal="center"/>
    </xf>
    <xf numFmtId="0" fontId="16" fillId="0" borderId="0" xfId="0" applyFont="1"/>
    <xf numFmtId="1" fontId="33" fillId="5" borderId="4" xfId="0" applyNumberFormat="1" applyFont="1" applyFill="1" applyBorder="1" applyAlignment="1">
      <alignment horizontal="center" vertical="center" wrapText="1"/>
    </xf>
    <xf numFmtId="1" fontId="33" fillId="5" borderId="19" xfId="0" applyNumberFormat="1" applyFont="1" applyFill="1" applyBorder="1" applyAlignment="1">
      <alignment horizontal="center" vertical="center" wrapText="1"/>
    </xf>
    <xf numFmtId="1" fontId="8" fillId="0" borderId="19" xfId="0" applyNumberFormat="1" applyFont="1" applyBorder="1" applyAlignment="1">
      <alignment horizontal="center"/>
    </xf>
    <xf numFmtId="0" fontId="0" fillId="0" borderId="1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2" xfId="0" applyBorder="1" applyAlignment="1" applyProtection="1">
      <alignment horizontal="center" vertical="top"/>
      <protection hidden="1"/>
    </xf>
    <xf numFmtId="0" fontId="3" fillId="0" borderId="5" xfId="0" applyFont="1" applyBorder="1" applyAlignment="1" applyProtection="1">
      <alignment horizontal="center" vertical="top"/>
      <protection hidden="1"/>
    </xf>
    <xf numFmtId="0" fontId="3" fillId="0" borderId="6" xfId="0" applyFont="1" applyBorder="1" applyAlignment="1" applyProtection="1">
      <alignment horizontal="center" vertical="top"/>
      <protection hidden="1"/>
    </xf>
    <xf numFmtId="0" fontId="3" fillId="0" borderId="7"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0" xfId="0" applyFont="1" applyBorder="1" applyAlignment="1" applyProtection="1">
      <alignment horizontal="center" vertical="top"/>
      <protection hidden="1"/>
    </xf>
    <xf numFmtId="0" fontId="4" fillId="0" borderId="0" xfId="0" applyFont="1" applyBorder="1" applyAlignment="1" applyProtection="1">
      <alignment horizontal="left" vertical="top" wrapText="1"/>
      <protection hidden="1"/>
    </xf>
    <xf numFmtId="0" fontId="4" fillId="0" borderId="9" xfId="0" applyFont="1" applyBorder="1" applyAlignment="1" applyProtection="1">
      <alignment horizontal="left" vertical="top" wrapText="1"/>
      <protection hidden="1"/>
    </xf>
    <xf numFmtId="0" fontId="4" fillId="0" borderId="1" xfId="0"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0" xfId="0" applyFont="1" applyBorder="1" applyAlignment="1" applyProtection="1">
      <alignment horizontal="left" vertical="top"/>
      <protection hidden="1"/>
    </xf>
    <xf numFmtId="0" fontId="8" fillId="0" borderId="8" xfId="0" applyFont="1" applyBorder="1" applyAlignment="1" applyProtection="1">
      <alignment horizontal="center" vertical="top"/>
      <protection hidden="1"/>
    </xf>
    <xf numFmtId="0" fontId="8" fillId="0" borderId="0" xfId="0" applyFont="1" applyBorder="1" applyAlignment="1" applyProtection="1">
      <alignment horizontal="center" vertical="top"/>
      <protection hidden="1"/>
    </xf>
    <xf numFmtId="0" fontId="8" fillId="0" borderId="9" xfId="0" applyFont="1" applyBorder="1" applyAlignment="1" applyProtection="1">
      <alignment horizontal="center" vertical="top"/>
      <protection hidden="1"/>
    </xf>
    <xf numFmtId="0" fontId="5" fillId="0" borderId="12" xfId="0" applyFont="1" applyBorder="1" applyAlignment="1" applyProtection="1">
      <alignment horizontal="center" vertical="top"/>
      <protection hidden="1"/>
    </xf>
    <xf numFmtId="0" fontId="5" fillId="0" borderId="3" xfId="0" applyFont="1" applyBorder="1" applyAlignment="1" applyProtection="1">
      <alignment horizontal="center" vertical="top"/>
      <protection hidden="1"/>
    </xf>
    <xf numFmtId="0" fontId="5" fillId="0" borderId="3" xfId="0" applyFont="1" applyBorder="1" applyAlignment="1" applyProtection="1">
      <alignment horizontal="center"/>
      <protection hidden="1"/>
    </xf>
    <xf numFmtId="0" fontId="5" fillId="0" borderId="0" xfId="0" applyFont="1" applyBorder="1" applyAlignment="1" applyProtection="1">
      <alignment horizontal="center" vertical="top"/>
      <protection hidden="1"/>
    </xf>
    <xf numFmtId="0" fontId="6" fillId="0" borderId="8" xfId="0" applyFont="1" applyBorder="1" applyAlignment="1" applyProtection="1">
      <alignment horizontal="center"/>
      <protection hidden="1"/>
    </xf>
    <xf numFmtId="0" fontId="6" fillId="0" borderId="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0" xfId="0" applyFont="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7" fillId="0" borderId="1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14" xfId="0" applyFont="1" applyBorder="1" applyAlignment="1" applyProtection="1">
      <alignment horizontal="center"/>
      <protection hidden="1"/>
    </xf>
    <xf numFmtId="0" fontId="9" fillId="2" borderId="11" xfId="0" applyFont="1" applyFill="1" applyBorder="1" applyAlignment="1" applyProtection="1">
      <alignment horizontal="center" vertical="top" wrapText="1"/>
      <protection hidden="1"/>
    </xf>
    <xf numFmtId="0" fontId="9" fillId="2" borderId="2" xfId="0" applyFont="1" applyFill="1" applyBorder="1" applyAlignment="1" applyProtection="1">
      <alignment horizontal="center" vertical="top" wrapText="1"/>
      <protection hidden="1"/>
    </xf>
    <xf numFmtId="0" fontId="9" fillId="2" borderId="23" xfId="0" applyFont="1" applyFill="1" applyBorder="1" applyAlignment="1" applyProtection="1">
      <alignment horizontal="center" vertical="top" wrapText="1"/>
      <protection hidden="1"/>
    </xf>
    <xf numFmtId="0" fontId="6" fillId="0" borderId="5" xfId="0" applyFont="1" applyBorder="1" applyAlignment="1" applyProtection="1">
      <alignment horizontal="left" vertical="top" wrapText="1"/>
      <protection hidden="1"/>
    </xf>
    <xf numFmtId="0" fontId="6" fillId="0" borderId="6" xfId="0" applyFont="1" applyBorder="1" applyAlignment="1" applyProtection="1">
      <alignment horizontal="left" vertical="top" wrapText="1"/>
      <protection hidden="1"/>
    </xf>
    <xf numFmtId="0" fontId="6" fillId="0" borderId="7" xfId="0" applyFont="1" applyBorder="1" applyAlignment="1" applyProtection="1">
      <alignment horizontal="left" vertical="top" wrapText="1"/>
      <protection hidden="1"/>
    </xf>
    <xf numFmtId="0" fontId="6" fillId="0" borderId="10"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6" fillId="2" borderId="22" xfId="0" applyFont="1" applyFill="1" applyBorder="1" applyAlignment="1" applyProtection="1">
      <alignment horizontal="center" vertical="top" wrapText="1"/>
      <protection hidden="1"/>
    </xf>
    <xf numFmtId="0" fontId="6" fillId="2" borderId="4" xfId="0" applyFont="1" applyFill="1" applyBorder="1" applyAlignment="1" applyProtection="1">
      <alignment horizontal="center" vertical="top" wrapText="1"/>
      <protection hidden="1"/>
    </xf>
    <xf numFmtId="0" fontId="6" fillId="2" borderId="21" xfId="0" applyFont="1" applyFill="1" applyBorder="1" applyAlignment="1" applyProtection="1">
      <alignment horizontal="center" vertical="top" wrapText="1"/>
      <protection hidden="1"/>
    </xf>
    <xf numFmtId="0" fontId="6" fillId="2" borderId="4"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top"/>
      <protection hidden="1"/>
    </xf>
    <xf numFmtId="0" fontId="9" fillId="2" borderId="2" xfId="0" applyFont="1" applyFill="1" applyBorder="1" applyAlignment="1" applyProtection="1">
      <alignment horizontal="center" vertical="top"/>
      <protection hidden="1"/>
    </xf>
    <xf numFmtId="0" fontId="9" fillId="2" borderId="23" xfId="0" applyFont="1" applyFill="1" applyBorder="1" applyAlignment="1" applyProtection="1">
      <alignment horizontal="center" vertical="top"/>
      <protection hidden="1"/>
    </xf>
    <xf numFmtId="0" fontId="10" fillId="0" borderId="3" xfId="0" applyFont="1" applyBorder="1" applyAlignment="1" applyProtection="1">
      <alignment horizontal="left"/>
      <protection hidden="1"/>
    </xf>
    <xf numFmtId="0" fontId="6" fillId="0" borderId="1" xfId="0" applyFont="1" applyBorder="1" applyAlignment="1" applyProtection="1">
      <alignment horizontal="left"/>
      <protection hidden="1"/>
    </xf>
    <xf numFmtId="49" fontId="6" fillId="2" borderId="4" xfId="0" applyNumberFormat="1" applyFont="1" applyFill="1" applyBorder="1" applyAlignment="1" applyProtection="1">
      <alignment horizontal="center" vertical="top" wrapText="1"/>
      <protection hidden="1"/>
    </xf>
    <xf numFmtId="0" fontId="6" fillId="0" borderId="0" xfId="0" applyFont="1" applyAlignment="1" applyProtection="1">
      <alignment horizontal="left" vertical="top"/>
      <protection hidden="1"/>
    </xf>
    <xf numFmtId="0" fontId="8" fillId="0" borderId="29" xfId="0" applyFont="1" applyBorder="1" applyAlignment="1" applyProtection="1">
      <alignment horizontal="left" vertical="top" wrapText="1"/>
      <protection hidden="1"/>
    </xf>
    <xf numFmtId="0" fontId="8" fillId="0" borderId="20" xfId="0" applyFont="1" applyBorder="1" applyAlignment="1" applyProtection="1">
      <alignment horizontal="left" vertical="top" wrapText="1"/>
      <protection hidden="1"/>
    </xf>
    <xf numFmtId="0" fontId="6" fillId="3" borderId="4" xfId="0" applyFont="1" applyFill="1" applyBorder="1" applyAlignment="1" applyProtection="1">
      <alignment horizontal="center" vertical="center" wrapText="1"/>
      <protection hidden="1"/>
    </xf>
    <xf numFmtId="0" fontId="8" fillId="0" borderId="4" xfId="0" applyFont="1" applyBorder="1" applyAlignment="1" applyProtection="1">
      <alignment horizontal="left" vertical="top" wrapText="1"/>
      <protection hidden="1"/>
    </xf>
    <xf numFmtId="0" fontId="8" fillId="0" borderId="4" xfId="0" applyFont="1" applyFill="1" applyBorder="1" applyAlignment="1" applyProtection="1">
      <alignment horizontal="left" vertical="top" wrapText="1"/>
      <protection hidden="1"/>
    </xf>
    <xf numFmtId="0" fontId="6" fillId="3" borderId="29" xfId="0" applyFont="1" applyFill="1" applyBorder="1" applyAlignment="1" applyProtection="1">
      <alignment horizontal="center" vertical="center" wrapText="1"/>
      <protection hidden="1"/>
    </xf>
    <xf numFmtId="0" fontId="6" fillId="3" borderId="20" xfId="0" applyFont="1" applyFill="1" applyBorder="1" applyAlignment="1" applyProtection="1">
      <alignment horizontal="center" vertical="center" wrapText="1"/>
      <protection hidden="1"/>
    </xf>
    <xf numFmtId="0" fontId="8" fillId="0" borderId="30" xfId="0" applyFont="1" applyBorder="1" applyAlignment="1" applyProtection="1">
      <alignment horizontal="left" vertical="top" wrapText="1"/>
      <protection hidden="1"/>
    </xf>
    <xf numFmtId="0" fontId="6" fillId="3" borderId="30" xfId="0" applyFont="1" applyFill="1" applyBorder="1" applyAlignment="1" applyProtection="1">
      <alignment horizontal="center" vertical="center" wrapText="1"/>
      <protection hidden="1"/>
    </xf>
    <xf numFmtId="0" fontId="6" fillId="0" borderId="0" xfId="0" applyFont="1" applyAlignment="1" applyProtection="1">
      <alignment horizontal="left" vertical="top" wrapText="1"/>
      <protection hidden="1"/>
    </xf>
    <xf numFmtId="0" fontId="6" fillId="3" borderId="18" xfId="0" applyFont="1" applyFill="1" applyBorder="1" applyAlignment="1" applyProtection="1">
      <alignment horizontal="right" vertical="top"/>
      <protection hidden="1"/>
    </xf>
    <xf numFmtId="0" fontId="6" fillId="3" borderId="19" xfId="0" applyFont="1" applyFill="1" applyBorder="1" applyAlignment="1" applyProtection="1">
      <alignment horizontal="right" vertical="top"/>
      <protection hidden="1"/>
    </xf>
    <xf numFmtId="0" fontId="6" fillId="0" borderId="4" xfId="0" applyFont="1" applyBorder="1" applyAlignment="1">
      <alignment horizontal="center"/>
    </xf>
    <xf numFmtId="0" fontId="6" fillId="0" borderId="18" xfId="0" applyFont="1" applyBorder="1" applyAlignment="1">
      <alignment horizontal="center"/>
    </xf>
    <xf numFmtId="0" fontId="6" fillId="0" borderId="12" xfId="0" applyFont="1" applyBorder="1" applyAlignment="1">
      <alignment horizontal="center"/>
    </xf>
    <xf numFmtId="0" fontId="6" fillId="0" borderId="8" xfId="0" applyFont="1" applyBorder="1" applyAlignment="1">
      <alignment horizontal="center"/>
    </xf>
    <xf numFmtId="0" fontId="6" fillId="7" borderId="29" xfId="0" applyFont="1" applyFill="1" applyBorder="1" applyAlignment="1">
      <alignment horizontal="center"/>
    </xf>
    <xf numFmtId="0" fontId="6" fillId="7" borderId="30" xfId="0" applyFont="1" applyFill="1" applyBorder="1" applyAlignment="1">
      <alignment horizontal="center"/>
    </xf>
    <xf numFmtId="0" fontId="6" fillId="7" borderId="20" xfId="0" applyFont="1" applyFill="1" applyBorder="1" applyAlignment="1">
      <alignment horizontal="center"/>
    </xf>
    <xf numFmtId="0" fontId="6" fillId="0" borderId="3" xfId="0" applyFont="1" applyBorder="1" applyAlignment="1">
      <alignment horizontal="center" wrapText="1"/>
    </xf>
    <xf numFmtId="0" fontId="6" fillId="0" borderId="0" xfId="0" applyFont="1" applyBorder="1" applyAlignment="1">
      <alignment horizontal="center" wrapText="1"/>
    </xf>
    <xf numFmtId="0" fontId="6" fillId="0" borderId="1" xfId="0" applyFont="1" applyBorder="1" applyAlignment="1">
      <alignment horizontal="center" wrapText="1"/>
    </xf>
    <xf numFmtId="0" fontId="6" fillId="0" borderId="47" xfId="0" applyFont="1" applyBorder="1" applyAlignment="1">
      <alignment horizontal="center"/>
    </xf>
    <xf numFmtId="0" fontId="6" fillId="0" borderId="48" xfId="0" applyFont="1" applyBorder="1" applyAlignment="1">
      <alignment horizontal="center"/>
    </xf>
    <xf numFmtId="0" fontId="6" fillId="0" borderId="49" xfId="0" applyFont="1" applyBorder="1" applyAlignment="1">
      <alignment horizontal="center"/>
    </xf>
    <xf numFmtId="0" fontId="6" fillId="0" borderId="8" xfId="0" applyFont="1" applyBorder="1" applyAlignment="1">
      <alignment horizontal="left" wrapText="1"/>
    </xf>
    <xf numFmtId="0" fontId="6" fillId="0" borderId="0" xfId="0" applyFont="1" applyBorder="1" applyAlignment="1">
      <alignment horizontal="left" wrapText="1"/>
    </xf>
    <xf numFmtId="0" fontId="6" fillId="2" borderId="12" xfId="0" applyFont="1" applyFill="1" applyBorder="1" applyAlignment="1">
      <alignment horizontal="center" vertical="top"/>
    </xf>
    <xf numFmtId="0" fontId="6" fillId="2" borderId="8" xfId="0" applyFont="1" applyFill="1" applyBorder="1" applyAlignment="1">
      <alignment horizontal="center" vertical="top"/>
    </xf>
    <xf numFmtId="0" fontId="6" fillId="2" borderId="10" xfId="0" applyFont="1" applyFill="1" applyBorder="1" applyAlignment="1">
      <alignment horizontal="center" vertical="top"/>
    </xf>
    <xf numFmtId="0" fontId="6" fillId="2" borderId="44" xfId="0" applyFont="1" applyFill="1" applyBorder="1" applyAlignment="1">
      <alignment horizontal="center" vertical="top" wrapText="1"/>
    </xf>
    <xf numFmtId="0" fontId="6" fillId="2" borderId="22" xfId="0" applyFont="1" applyFill="1" applyBorder="1" applyAlignment="1">
      <alignment horizontal="center" vertical="top" wrapText="1"/>
    </xf>
    <xf numFmtId="0" fontId="6" fillId="2" borderId="45" xfId="0" applyFont="1" applyFill="1" applyBorder="1" applyAlignment="1">
      <alignment horizontal="center" vertical="top"/>
    </xf>
    <xf numFmtId="0" fontId="6" fillId="2" borderId="4" xfId="0" applyFont="1" applyFill="1" applyBorder="1" applyAlignment="1">
      <alignment horizontal="center" vertical="top"/>
    </xf>
    <xf numFmtId="0" fontId="6" fillId="2" borderId="18" xfId="2" applyFont="1" applyFill="1" applyBorder="1" applyAlignment="1">
      <alignment horizontal="center" vertical="top"/>
    </xf>
    <xf numFmtId="0" fontId="6" fillId="2" borderId="2" xfId="2" applyFont="1" applyFill="1" applyBorder="1" applyAlignment="1">
      <alignment horizontal="center" vertical="top"/>
    </xf>
    <xf numFmtId="0" fontId="10" fillId="2" borderId="46" xfId="2" applyFont="1" applyFill="1" applyBorder="1" applyAlignment="1">
      <alignment horizontal="center" vertical="top"/>
    </xf>
    <xf numFmtId="0" fontId="10" fillId="2" borderId="41" xfId="2" applyFont="1" applyFill="1" applyBorder="1" applyAlignment="1">
      <alignment horizontal="center" vertical="top"/>
    </xf>
    <xf numFmtId="0" fontId="6" fillId="0" borderId="1" xfId="0" applyFont="1" applyBorder="1" applyAlignment="1" applyProtection="1">
      <alignment horizontal="left" vertical="top"/>
      <protection hidden="1"/>
    </xf>
    <xf numFmtId="0" fontId="6" fillId="0" borderId="40" xfId="0" applyFont="1" applyBorder="1" applyAlignment="1" applyProtection="1">
      <alignment horizontal="center" vertical="top" wrapText="1"/>
      <protection hidden="1"/>
    </xf>
    <xf numFmtId="0" fontId="6" fillId="0" borderId="41" xfId="0" applyFont="1" applyBorder="1" applyAlignment="1" applyProtection="1">
      <alignment horizontal="center" vertical="top" wrapText="1"/>
      <protection hidden="1"/>
    </xf>
    <xf numFmtId="0" fontId="6" fillId="0" borderId="42" xfId="0" applyFont="1" applyBorder="1" applyAlignment="1" applyProtection="1">
      <alignment horizontal="center" vertical="top" wrapText="1"/>
      <protection hidden="1"/>
    </xf>
    <xf numFmtId="0" fontId="6" fillId="0" borderId="1" xfId="0" applyFont="1" applyBorder="1" applyAlignment="1" applyProtection="1">
      <alignment horizontal="left" wrapText="1"/>
      <protection hidden="1"/>
    </xf>
    <xf numFmtId="0" fontId="18" fillId="0" borderId="4" xfId="1" applyBorder="1" applyAlignment="1">
      <alignment vertical="center" wrapText="1"/>
    </xf>
    <xf numFmtId="0" fontId="6" fillId="0" borderId="5" xfId="0" applyFont="1" applyBorder="1" applyAlignment="1" applyProtection="1">
      <alignment horizontal="left" vertical="top"/>
      <protection hidden="1"/>
    </xf>
    <xf numFmtId="0" fontId="6" fillId="0" borderId="6" xfId="0" applyFont="1" applyBorder="1" applyAlignment="1" applyProtection="1">
      <alignment horizontal="left" vertical="top"/>
      <protection hidden="1"/>
    </xf>
    <xf numFmtId="0" fontId="6" fillId="0" borderId="7" xfId="0" applyFont="1" applyBorder="1" applyAlignment="1" applyProtection="1">
      <alignment horizontal="left" vertical="top"/>
      <protection hidden="1"/>
    </xf>
    <xf numFmtId="0" fontId="6" fillId="0" borderId="8" xfId="0" applyFont="1" applyBorder="1" applyAlignment="1" applyProtection="1">
      <alignment horizontal="left"/>
      <protection hidden="1"/>
    </xf>
    <xf numFmtId="0" fontId="6" fillId="0" borderId="0"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2" borderId="4" xfId="0" applyFont="1" applyFill="1" applyBorder="1" applyAlignment="1" applyProtection="1">
      <alignment horizontal="center" wrapText="1"/>
      <protection hidden="1"/>
    </xf>
    <xf numFmtId="0" fontId="6" fillId="2" borderId="21" xfId="0" applyFont="1" applyFill="1" applyBorder="1" applyAlignment="1" applyProtection="1">
      <alignment horizontal="center" wrapText="1"/>
      <protection hidden="1"/>
    </xf>
    <xf numFmtId="0" fontId="6" fillId="2" borderId="29" xfId="0" applyFont="1" applyFill="1" applyBorder="1" applyAlignment="1" applyProtection="1">
      <alignment horizontal="center" vertical="top" wrapText="1"/>
      <protection hidden="1"/>
    </xf>
    <xf numFmtId="0" fontId="6" fillId="2" borderId="20" xfId="0" applyFont="1" applyFill="1" applyBorder="1" applyAlignment="1" applyProtection="1">
      <alignment horizontal="center" vertical="top" wrapText="1"/>
      <protection hidden="1"/>
    </xf>
    <xf numFmtId="0" fontId="6" fillId="2" borderId="22" xfId="0" applyFont="1" applyFill="1" applyBorder="1" applyAlignment="1" applyProtection="1">
      <alignment horizontal="center" wrapText="1"/>
      <protection hidden="1"/>
    </xf>
    <xf numFmtId="0" fontId="6" fillId="2" borderId="22" xfId="0" applyFont="1" applyFill="1" applyBorder="1" applyAlignment="1" applyProtection="1">
      <alignment horizontal="center" vertical="top"/>
      <protection hidden="1"/>
    </xf>
    <xf numFmtId="0" fontId="6" fillId="2" borderId="4" xfId="0" applyFont="1" applyFill="1" applyBorder="1" applyAlignment="1" applyProtection="1">
      <alignment horizontal="center" vertical="top"/>
      <protection hidden="1"/>
    </xf>
    <xf numFmtId="0" fontId="6" fillId="2" borderId="21" xfId="0" applyFont="1" applyFill="1" applyBorder="1" applyAlignment="1" applyProtection="1">
      <alignment horizontal="center" vertical="top"/>
      <protection hidden="1"/>
    </xf>
    <xf numFmtId="0" fontId="20" fillId="2" borderId="11" xfId="0" applyFont="1" applyFill="1" applyBorder="1" applyAlignment="1" applyProtection="1">
      <alignment horizontal="center"/>
      <protection hidden="1"/>
    </xf>
    <xf numFmtId="0" fontId="20" fillId="2" borderId="2" xfId="0" applyFont="1" applyFill="1" applyBorder="1" applyAlignment="1" applyProtection="1">
      <alignment horizontal="center"/>
      <protection hidden="1"/>
    </xf>
    <xf numFmtId="0" fontId="6" fillId="2" borderId="2" xfId="0" applyFont="1" applyFill="1" applyBorder="1" applyAlignment="1" applyProtection="1">
      <alignment horizontal="center" wrapText="1"/>
      <protection hidden="1"/>
    </xf>
    <xf numFmtId="0" fontId="6" fillId="2" borderId="23" xfId="0" applyFont="1" applyFill="1" applyBorder="1" applyAlignment="1" applyProtection="1">
      <alignment horizontal="center" wrapText="1"/>
      <protection hidden="1"/>
    </xf>
    <xf numFmtId="0" fontId="6" fillId="0" borderId="5" xfId="0" applyFont="1" applyBorder="1" applyAlignment="1" applyProtection="1">
      <alignment horizontal="left"/>
      <protection hidden="1"/>
    </xf>
    <xf numFmtId="0" fontId="6" fillId="0" borderId="6" xfId="0" applyFont="1" applyBorder="1" applyAlignment="1" applyProtection="1">
      <alignment horizontal="left"/>
      <protection hidden="1"/>
    </xf>
    <xf numFmtId="0" fontId="6" fillId="0" borderId="7" xfId="0" applyFont="1" applyBorder="1" applyAlignment="1" applyProtection="1">
      <alignment horizontal="left"/>
      <protection hidden="1"/>
    </xf>
  </cellXfs>
  <cellStyles count="3">
    <cellStyle name="Гиперссылка" xfId="1" builtinId="8"/>
    <cellStyle name="Обычный" xfId="0" builtinId="0"/>
    <cellStyle name="Обычный 2" xfId="2"/>
  </cellStyles>
  <dxfs count="1">
    <dxf>
      <font>
        <color rgb="FF9C0006"/>
      </font>
      <fill>
        <patternFill>
          <bgColor rgb="FFFFC7CE"/>
        </patternFill>
      </fill>
    </dxf>
  </dxfs>
  <tableStyles count="0" defaultTableStyle="TableStyleMedium2" defaultPivotStyle="PivotStyleLight16"/>
  <colors>
    <mruColors>
      <color rgb="FF00FFFF"/>
      <color rgb="FFCCFFFF"/>
      <color rgb="FF66FFFF"/>
      <color rgb="FFFF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twitter.com/RodnikNSK" TargetMode="External"/><Relationship Id="rId2" Type="http://schemas.openxmlformats.org/officeDocument/2006/relationships/hyperlink" Target="https://timolod.ru/organization/molodezhnye-tsentry/rodnik/" TargetMode="External"/><Relationship Id="rId1" Type="http://schemas.openxmlformats.org/officeDocument/2006/relationships/hyperlink" Target="https://rodnik-nsk.ru/" TargetMode="External"/><Relationship Id="rId6" Type="http://schemas.openxmlformats.org/officeDocument/2006/relationships/printerSettings" Target="../printerSettings/printerSettings14.bin"/><Relationship Id="rId5" Type="http://schemas.openxmlformats.org/officeDocument/2006/relationships/hyperlink" Target="https://www.youtube.com/channel/UCXu42w-ZnubYyIDMDs_i3yw/featured" TargetMode="External"/><Relationship Id="rId4" Type="http://schemas.openxmlformats.org/officeDocument/2006/relationships/hyperlink" Target="https://www.facebook.com/rodniccentr"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timolod.ru/media/news/konkurs-yarko-/" TargetMode="External"/><Relationship Id="rId2" Type="http://schemas.openxmlformats.org/officeDocument/2006/relationships/hyperlink" Target="https://timolod.ru/media/articles/dialogi-s-psikhologom-kogda-stoit-obratitsya-k-spetsialistu-/" TargetMode="External"/><Relationship Id="rId1" Type="http://schemas.openxmlformats.org/officeDocument/2006/relationships/hyperlink" Target="https://www.timolod.ru/media/articles/dialogi-s-psikhologom-stress-i-sposoby-borby-s-nim-/" TargetMode="External"/><Relationship Id="rId6" Type="http://schemas.openxmlformats.org/officeDocument/2006/relationships/printerSettings" Target="../printerSettings/printerSettings15.bin"/><Relationship Id="rId5" Type="http://schemas.openxmlformats.org/officeDocument/2006/relationships/hyperlink" Target="https://timolod.ru/media/news/tsikl-treningov-psikhologicheskoe-zdorove-v-usloviyakh-neopredelennosti-/" TargetMode="External"/><Relationship Id="rId4" Type="http://schemas.openxmlformats.org/officeDocument/2006/relationships/hyperlink" Target="https://timolod.ru/media/news/festival-professionalnogo-masterstva-pedagogov-psikhologov-grani-masterstva/"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zoomScaleSheetLayoutView="100" workbookViewId="0">
      <selection activeCell="F8" sqref="F8"/>
    </sheetView>
  </sheetViews>
  <sheetFormatPr defaultRowHeight="15" x14ac:dyDescent="0.25"/>
  <cols>
    <col min="1" max="1" width="10.85546875" customWidth="1"/>
  </cols>
  <sheetData>
    <row r="1" spans="1:14" ht="20.25" x14ac:dyDescent="0.25">
      <c r="A1" s="270" t="s">
        <v>375</v>
      </c>
      <c r="B1" s="271"/>
      <c r="C1" s="271"/>
      <c r="D1" s="271"/>
      <c r="E1" s="271"/>
      <c r="F1" s="271"/>
      <c r="G1" s="271"/>
      <c r="H1" s="271"/>
      <c r="I1" s="271"/>
      <c r="J1" s="271"/>
      <c r="K1" s="271"/>
      <c r="L1" s="271"/>
      <c r="M1" s="271"/>
      <c r="N1" s="272"/>
    </row>
    <row r="2" spans="1:14" x14ac:dyDescent="0.25">
      <c r="A2" s="4"/>
      <c r="B2" s="5"/>
      <c r="C2" s="5"/>
      <c r="D2" s="5"/>
      <c r="E2" s="5"/>
      <c r="F2" s="5"/>
      <c r="G2" s="5"/>
      <c r="H2" s="5"/>
      <c r="I2" s="5"/>
      <c r="J2" s="5"/>
      <c r="K2" s="5"/>
      <c r="L2" s="5"/>
      <c r="M2" s="5"/>
      <c r="N2" s="6"/>
    </row>
    <row r="3" spans="1:14" ht="15.75" x14ac:dyDescent="0.25">
      <c r="A3" s="273" t="s">
        <v>0</v>
      </c>
      <c r="B3" s="274"/>
      <c r="C3" s="274"/>
      <c r="D3" s="274"/>
      <c r="E3" s="274"/>
      <c r="F3" s="5"/>
      <c r="G3" s="5"/>
      <c r="H3" s="5"/>
      <c r="I3" s="5"/>
      <c r="J3" s="5"/>
      <c r="K3" s="5"/>
      <c r="L3" s="275"/>
      <c r="M3" s="275"/>
      <c r="N3" s="276"/>
    </row>
    <row r="4" spans="1:14" ht="15.75" x14ac:dyDescent="0.25">
      <c r="A4" s="7" t="s">
        <v>1</v>
      </c>
      <c r="B4" s="277"/>
      <c r="C4" s="277"/>
      <c r="D4" s="277"/>
      <c r="E4" s="277"/>
      <c r="F4" s="5"/>
      <c r="G4" s="5"/>
      <c r="H4" s="5"/>
      <c r="I4" s="5"/>
      <c r="J4" s="5"/>
      <c r="K4" s="5"/>
      <c r="L4" s="5"/>
      <c r="M4" s="5"/>
      <c r="N4" s="6"/>
    </row>
    <row r="5" spans="1:14" ht="15.75" x14ac:dyDescent="0.25">
      <c r="A5" s="278"/>
      <c r="B5" s="277"/>
      <c r="C5" s="277"/>
      <c r="D5" s="277"/>
      <c r="E5" s="277"/>
      <c r="F5" s="5"/>
      <c r="G5" s="5"/>
      <c r="H5" s="5"/>
      <c r="I5" s="5"/>
      <c r="J5" s="5"/>
      <c r="K5" s="5"/>
      <c r="L5" s="5"/>
      <c r="M5" s="5"/>
      <c r="N5" s="6"/>
    </row>
    <row r="6" spans="1:14" x14ac:dyDescent="0.25">
      <c r="A6" s="267"/>
      <c r="B6" s="268"/>
      <c r="C6" s="5"/>
      <c r="D6" s="269"/>
      <c r="E6" s="269"/>
      <c r="F6" s="5"/>
      <c r="G6" s="5"/>
      <c r="H6" s="5"/>
      <c r="I6" s="5"/>
      <c r="J6" s="5"/>
      <c r="K6" s="5"/>
      <c r="L6" s="5"/>
      <c r="M6" s="5"/>
      <c r="N6" s="6"/>
    </row>
    <row r="7" spans="1:14" x14ac:dyDescent="0.25">
      <c r="A7" s="284" t="s">
        <v>2</v>
      </c>
      <c r="B7" s="285"/>
      <c r="C7" s="5"/>
      <c r="D7" s="286" t="s">
        <v>3</v>
      </c>
      <c r="E7" s="286"/>
      <c r="F7" s="5"/>
      <c r="G7" s="5"/>
      <c r="H7" s="5"/>
      <c r="I7" s="5"/>
      <c r="J7" s="5"/>
      <c r="K7" s="5"/>
      <c r="L7" s="5"/>
      <c r="M7" s="5"/>
      <c r="N7" s="6"/>
    </row>
    <row r="8" spans="1:14" x14ac:dyDescent="0.25">
      <c r="A8" s="8"/>
      <c r="B8" s="287" t="s">
        <v>4</v>
      </c>
      <c r="C8" s="287"/>
      <c r="D8" s="287"/>
      <c r="E8" s="2"/>
      <c r="F8" s="5"/>
      <c r="G8" s="5"/>
      <c r="H8" s="5"/>
      <c r="I8" s="5"/>
      <c r="J8" s="5"/>
      <c r="K8" s="5"/>
      <c r="L8" s="5"/>
      <c r="M8" s="5"/>
      <c r="N8" s="6"/>
    </row>
    <row r="9" spans="1:14" x14ac:dyDescent="0.25">
      <c r="A9" s="4"/>
      <c r="B9" s="5"/>
      <c r="C9" s="5"/>
      <c r="D9" s="5"/>
      <c r="E9" s="5"/>
      <c r="F9" s="5"/>
      <c r="G9" s="5"/>
      <c r="H9" s="5"/>
      <c r="I9" s="5"/>
      <c r="J9" s="5"/>
      <c r="K9" s="5"/>
      <c r="L9" s="5"/>
      <c r="M9" s="5"/>
      <c r="N9" s="6"/>
    </row>
    <row r="10" spans="1:14" ht="18.75" x14ac:dyDescent="0.3">
      <c r="A10" s="288" t="s">
        <v>5</v>
      </c>
      <c r="B10" s="289"/>
      <c r="C10" s="289"/>
      <c r="D10" s="289"/>
      <c r="E10" s="289"/>
      <c r="F10" s="289"/>
      <c r="G10" s="289"/>
      <c r="H10" s="289"/>
      <c r="I10" s="289"/>
      <c r="J10" s="289"/>
      <c r="K10" s="289"/>
      <c r="L10" s="289"/>
      <c r="M10" s="289"/>
      <c r="N10" s="290"/>
    </row>
    <row r="11" spans="1:14" ht="18.75" x14ac:dyDescent="0.3">
      <c r="A11" s="291" t="s">
        <v>382</v>
      </c>
      <c r="B11" s="292"/>
      <c r="C11" s="292"/>
      <c r="D11" s="292"/>
      <c r="E11" s="292"/>
      <c r="F11" s="292"/>
      <c r="G11" s="292"/>
      <c r="H11" s="292"/>
      <c r="I11" s="292"/>
      <c r="J11" s="292"/>
      <c r="K11" s="292"/>
      <c r="L11" s="292"/>
      <c r="M11" s="292"/>
      <c r="N11" s="293"/>
    </row>
    <row r="12" spans="1:14" x14ac:dyDescent="0.25">
      <c r="A12" s="294" t="s">
        <v>6</v>
      </c>
      <c r="B12" s="295"/>
      <c r="C12" s="295"/>
      <c r="D12" s="295"/>
      <c r="E12" s="295"/>
      <c r="F12" s="295"/>
      <c r="G12" s="295"/>
      <c r="H12" s="295"/>
      <c r="I12" s="295"/>
      <c r="J12" s="295"/>
      <c r="K12" s="295"/>
      <c r="L12" s="295"/>
      <c r="M12" s="295"/>
      <c r="N12" s="296"/>
    </row>
    <row r="13" spans="1:14" ht="18.75" x14ac:dyDescent="0.3">
      <c r="A13" s="4"/>
      <c r="B13" s="5"/>
      <c r="C13" s="5"/>
      <c r="D13" s="5"/>
      <c r="E13" s="9" t="s">
        <v>7</v>
      </c>
      <c r="F13" s="279">
        <v>2021</v>
      </c>
      <c r="G13" s="279"/>
      <c r="H13" s="280" t="s">
        <v>8</v>
      </c>
      <c r="I13" s="280"/>
      <c r="J13" s="280"/>
      <c r="K13" s="5"/>
      <c r="L13" s="5"/>
      <c r="M13" s="5"/>
      <c r="N13" s="6"/>
    </row>
    <row r="14" spans="1:14" x14ac:dyDescent="0.25">
      <c r="A14" s="4"/>
      <c r="B14" s="5"/>
      <c r="C14" s="5"/>
      <c r="D14" s="5"/>
      <c r="E14" s="5"/>
      <c r="F14" s="5"/>
      <c r="G14" s="5"/>
      <c r="H14" s="5"/>
      <c r="I14" s="5"/>
      <c r="J14" s="5"/>
      <c r="K14" s="5"/>
      <c r="L14" s="5"/>
      <c r="M14" s="5"/>
      <c r="N14" s="6"/>
    </row>
    <row r="15" spans="1:14" x14ac:dyDescent="0.25">
      <c r="A15" s="4"/>
      <c r="B15" s="5"/>
      <c r="C15" s="5"/>
      <c r="D15" s="5"/>
      <c r="E15" s="5"/>
      <c r="F15" s="5"/>
      <c r="G15" s="5"/>
      <c r="H15" s="5"/>
      <c r="I15" s="5"/>
      <c r="J15" s="5"/>
      <c r="K15" s="5"/>
      <c r="L15" s="5"/>
      <c r="M15" s="5"/>
      <c r="N15" s="6"/>
    </row>
    <row r="16" spans="1:14" x14ac:dyDescent="0.25">
      <c r="A16" s="4"/>
      <c r="B16" s="5"/>
      <c r="C16" s="5"/>
      <c r="D16" s="5"/>
      <c r="E16" s="5"/>
      <c r="F16" s="5"/>
      <c r="G16" s="5"/>
      <c r="H16" s="5"/>
      <c r="I16" s="5"/>
      <c r="J16" s="5"/>
      <c r="K16" s="5"/>
      <c r="L16" s="5"/>
      <c r="M16" s="5"/>
      <c r="N16" s="6"/>
    </row>
    <row r="17" spans="1:14" x14ac:dyDescent="0.25">
      <c r="A17" s="4"/>
      <c r="B17" s="5"/>
      <c r="C17" s="5"/>
      <c r="D17" s="5"/>
      <c r="E17" s="5"/>
      <c r="F17" s="5"/>
      <c r="G17" s="5"/>
      <c r="H17" s="5"/>
      <c r="I17" s="5"/>
      <c r="J17" s="5"/>
      <c r="K17" s="5"/>
      <c r="L17" s="5"/>
      <c r="M17" s="5"/>
      <c r="N17" s="6"/>
    </row>
    <row r="18" spans="1:14" x14ac:dyDescent="0.25">
      <c r="A18" s="4"/>
      <c r="B18" s="5"/>
      <c r="C18" s="5"/>
      <c r="D18" s="5"/>
      <c r="E18" s="5"/>
      <c r="F18" s="5"/>
      <c r="G18" s="5"/>
      <c r="H18" s="5"/>
      <c r="I18" s="5"/>
      <c r="J18" s="5"/>
      <c r="K18" s="5"/>
      <c r="L18" s="5"/>
      <c r="M18" s="5"/>
      <c r="N18" s="6"/>
    </row>
    <row r="19" spans="1:14" x14ac:dyDescent="0.25">
      <c r="A19" s="4"/>
      <c r="B19" s="5"/>
      <c r="C19" s="5"/>
      <c r="D19" s="5"/>
      <c r="E19" s="5"/>
      <c r="F19" s="5"/>
      <c r="G19" s="5"/>
      <c r="H19" s="5"/>
      <c r="I19" s="5"/>
      <c r="J19" s="5"/>
      <c r="K19" s="5"/>
      <c r="L19" s="5"/>
      <c r="M19" s="5"/>
      <c r="N19" s="6"/>
    </row>
    <row r="20" spans="1:14" x14ac:dyDescent="0.25">
      <c r="A20" s="4"/>
      <c r="B20" s="5"/>
      <c r="C20" s="5"/>
      <c r="D20" s="5"/>
      <c r="E20" s="5"/>
      <c r="F20" s="5"/>
      <c r="G20" s="5"/>
      <c r="H20" s="5"/>
      <c r="I20" s="5"/>
      <c r="J20" s="5"/>
      <c r="K20" s="5"/>
      <c r="L20" s="5"/>
      <c r="M20" s="5"/>
      <c r="N20" s="6"/>
    </row>
    <row r="21" spans="1:14" x14ac:dyDescent="0.25">
      <c r="A21" s="4"/>
      <c r="B21" s="5"/>
      <c r="C21" s="5"/>
      <c r="D21" s="5"/>
      <c r="E21" s="5"/>
      <c r="F21" s="5"/>
      <c r="G21" s="5"/>
      <c r="H21" s="5"/>
      <c r="I21" s="5"/>
      <c r="J21" s="5"/>
      <c r="K21" s="5"/>
      <c r="L21" s="5"/>
      <c r="M21" s="5"/>
      <c r="N21" s="6"/>
    </row>
    <row r="22" spans="1:14" x14ac:dyDescent="0.25">
      <c r="A22" s="4"/>
      <c r="B22" s="5"/>
      <c r="C22" s="5"/>
      <c r="D22" s="5"/>
      <c r="E22" s="5"/>
      <c r="F22" s="5"/>
      <c r="G22" s="5"/>
      <c r="H22" s="5"/>
      <c r="I22" s="5"/>
      <c r="J22" s="5"/>
      <c r="K22" s="5"/>
      <c r="L22" s="5"/>
      <c r="M22" s="5"/>
      <c r="N22" s="6"/>
    </row>
    <row r="23" spans="1:14" ht="18.75" x14ac:dyDescent="0.25">
      <c r="A23" s="281" t="s">
        <v>9</v>
      </c>
      <c r="B23" s="282"/>
      <c r="C23" s="282"/>
      <c r="D23" s="282"/>
      <c r="E23" s="282"/>
      <c r="F23" s="282"/>
      <c r="G23" s="282"/>
      <c r="H23" s="282"/>
      <c r="I23" s="282"/>
      <c r="J23" s="282"/>
      <c r="K23" s="282"/>
      <c r="L23" s="282"/>
      <c r="M23" s="282"/>
      <c r="N23" s="283"/>
    </row>
    <row r="24" spans="1:14" x14ac:dyDescent="0.25">
      <c r="A24" s="10"/>
      <c r="B24" s="11"/>
      <c r="C24" s="11"/>
      <c r="D24" s="11"/>
      <c r="E24" s="11"/>
      <c r="F24" s="11"/>
      <c r="G24" s="11"/>
      <c r="H24" s="11"/>
      <c r="I24" s="11"/>
      <c r="J24" s="11"/>
      <c r="K24" s="11"/>
      <c r="L24" s="11"/>
      <c r="M24" s="11"/>
      <c r="N24" s="12"/>
    </row>
    <row r="25" spans="1:14" x14ac:dyDescent="0.25">
      <c r="A25" s="10"/>
      <c r="B25" s="11"/>
      <c r="C25" s="11"/>
      <c r="D25" s="11"/>
      <c r="E25" s="11"/>
      <c r="F25" s="11"/>
      <c r="G25" s="11"/>
      <c r="H25" s="11"/>
      <c r="I25" s="11"/>
      <c r="J25" s="11"/>
      <c r="K25" s="11"/>
      <c r="L25" s="11"/>
      <c r="M25" s="11"/>
      <c r="N25" s="12"/>
    </row>
    <row r="26" spans="1:14" x14ac:dyDescent="0.25">
      <c r="A26" s="10"/>
      <c r="B26" s="11"/>
      <c r="C26" s="11"/>
      <c r="D26" s="11"/>
      <c r="E26" s="11"/>
      <c r="F26" s="11"/>
      <c r="G26" s="11"/>
      <c r="H26" s="11"/>
      <c r="I26" s="11"/>
      <c r="J26" s="11"/>
      <c r="K26" s="11"/>
      <c r="L26" s="11"/>
      <c r="M26" s="11"/>
      <c r="N26" s="12"/>
    </row>
    <row r="27" spans="1:14" x14ac:dyDescent="0.25">
      <c r="A27" s="10"/>
      <c r="B27" s="11"/>
      <c r="C27" s="11"/>
      <c r="D27" s="11"/>
      <c r="E27" s="11"/>
      <c r="F27" s="11"/>
      <c r="G27" s="11"/>
      <c r="H27" s="11"/>
      <c r="I27" s="11"/>
      <c r="J27" s="11"/>
      <c r="K27" s="11"/>
      <c r="L27" s="11"/>
      <c r="M27" s="11"/>
      <c r="N27" s="12"/>
    </row>
    <row r="28" spans="1:14" ht="15.75" thickBot="1" x14ac:dyDescent="0.3">
      <c r="A28" s="13"/>
      <c r="B28" s="14"/>
      <c r="C28" s="14"/>
      <c r="D28" s="14"/>
      <c r="E28" s="14"/>
      <c r="F28" s="14"/>
      <c r="G28" s="14"/>
      <c r="H28" s="14"/>
      <c r="I28" s="14"/>
      <c r="J28" s="14"/>
      <c r="K28" s="14"/>
      <c r="L28" s="14"/>
      <c r="M28" s="14"/>
      <c r="N28" s="15"/>
    </row>
  </sheetData>
  <mergeCells count="16">
    <mergeCell ref="F13:G13"/>
    <mergeCell ref="H13:J13"/>
    <mergeCell ref="A23:N23"/>
    <mergeCell ref="A7:B7"/>
    <mergeCell ref="D7:E7"/>
    <mergeCell ref="B8:D8"/>
    <mergeCell ref="A10:N10"/>
    <mergeCell ref="A11:N11"/>
    <mergeCell ref="A12:N12"/>
    <mergeCell ref="A6:B6"/>
    <mergeCell ref="D6:E6"/>
    <mergeCell ref="A1:N1"/>
    <mergeCell ref="A3:E3"/>
    <mergeCell ref="L3:N3"/>
    <mergeCell ref="B4:E4"/>
    <mergeCell ref="A5:E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topLeftCell="A7" zoomScale="70" zoomScaleNormal="77" zoomScaleSheetLayoutView="70" workbookViewId="0">
      <selection activeCell="G7" sqref="G7"/>
    </sheetView>
  </sheetViews>
  <sheetFormatPr defaultRowHeight="15" x14ac:dyDescent="0.25"/>
  <cols>
    <col min="1" max="1" width="18.28515625" customWidth="1"/>
    <col min="2" max="2" width="31.5703125" customWidth="1"/>
    <col min="3" max="4" width="18.140625" customWidth="1"/>
    <col min="5" max="5" width="20.140625" customWidth="1"/>
    <col min="6" max="6" width="19.140625" customWidth="1"/>
    <col min="7" max="7" width="18.28515625" customWidth="1"/>
    <col min="8" max="8" width="19.28515625" customWidth="1"/>
    <col min="9" max="9" width="19.5703125" customWidth="1"/>
    <col min="10" max="10" width="25" customWidth="1"/>
  </cols>
  <sheetData>
    <row r="1" spans="1:10" ht="18.75" x14ac:dyDescent="0.25">
      <c r="A1" s="316" t="s">
        <v>117</v>
      </c>
      <c r="B1" s="316"/>
      <c r="C1" s="316"/>
      <c r="D1" s="316"/>
      <c r="E1" s="316"/>
      <c r="F1" s="45"/>
      <c r="G1" s="45"/>
      <c r="H1" s="45"/>
      <c r="I1" s="45"/>
      <c r="J1" s="45"/>
    </row>
    <row r="2" spans="1:10" ht="88.5" customHeight="1" x14ac:dyDescent="0.25">
      <c r="A2" s="29" t="s">
        <v>118</v>
      </c>
      <c r="B2" s="29" t="s">
        <v>119</v>
      </c>
      <c r="C2" s="29" t="s">
        <v>120</v>
      </c>
      <c r="D2" s="29" t="s">
        <v>115</v>
      </c>
      <c r="E2" s="155" t="s">
        <v>121</v>
      </c>
      <c r="F2" s="29" t="s">
        <v>118</v>
      </c>
      <c r="G2" s="29" t="s">
        <v>119</v>
      </c>
      <c r="H2" s="29" t="s">
        <v>120</v>
      </c>
      <c r="I2" s="29" t="s">
        <v>115</v>
      </c>
      <c r="J2" s="29" t="s">
        <v>121</v>
      </c>
    </row>
    <row r="3" spans="1:10" ht="18.75" x14ac:dyDescent="0.3">
      <c r="A3" s="171" t="s">
        <v>122</v>
      </c>
      <c r="B3" s="172"/>
      <c r="C3" s="81">
        <f>C4+C5+C6+C7+C8+C9+C10+C11+C12+C13+C14+C15+C16+C17+C18+C19+C20+C21+C22+C23+C24+C25+C26+C27+C28+C29+C30+C31+C32+C33+C34+C35+C36</f>
        <v>2933</v>
      </c>
      <c r="D3" s="173"/>
      <c r="E3" s="172"/>
      <c r="F3" s="171" t="s">
        <v>123</v>
      </c>
      <c r="G3" s="172"/>
      <c r="H3" s="81">
        <f>H4+H5+H6+H7+H8+H9+H10+H11+H12+H13+H14+H15+H16+H17+H18+H19+H20+H21+H22+H23+H24+H25+H26+H27+H28+H29+H30+H31+H32+H33+H34+H35+H36+H37</f>
        <v>575</v>
      </c>
      <c r="I3" s="173"/>
      <c r="J3" s="174"/>
    </row>
    <row r="4" spans="1:10" ht="75" x14ac:dyDescent="0.25">
      <c r="A4" s="178"/>
      <c r="B4" s="67" t="s">
        <v>428</v>
      </c>
      <c r="C4" s="35">
        <v>262</v>
      </c>
      <c r="D4" s="179" t="s">
        <v>442</v>
      </c>
      <c r="E4" s="63" t="s">
        <v>447</v>
      </c>
      <c r="F4" s="46"/>
      <c r="G4" s="67" t="s">
        <v>431</v>
      </c>
      <c r="H4" s="35">
        <v>200</v>
      </c>
      <c r="I4" s="180" t="s">
        <v>442</v>
      </c>
      <c r="J4" s="63" t="s">
        <v>447</v>
      </c>
    </row>
    <row r="5" spans="1:10" ht="103.5" customHeight="1" x14ac:dyDescent="0.25">
      <c r="A5" s="180"/>
      <c r="B5" s="67" t="s">
        <v>429</v>
      </c>
      <c r="C5" s="35">
        <v>222</v>
      </c>
      <c r="D5" s="179" t="s">
        <v>444</v>
      </c>
      <c r="E5" s="63" t="s">
        <v>448</v>
      </c>
      <c r="F5" s="47"/>
      <c r="G5" s="67" t="s">
        <v>438</v>
      </c>
      <c r="H5" s="35">
        <v>136</v>
      </c>
      <c r="I5" s="180" t="s">
        <v>443</v>
      </c>
      <c r="J5" s="63" t="s">
        <v>447</v>
      </c>
    </row>
    <row r="6" spans="1:10" ht="81.75" customHeight="1" x14ac:dyDescent="0.25">
      <c r="A6" s="181"/>
      <c r="B6" s="67" t="s">
        <v>430</v>
      </c>
      <c r="C6" s="35">
        <v>411</v>
      </c>
      <c r="D6" s="179" t="s">
        <v>445</v>
      </c>
      <c r="E6" s="177" t="s">
        <v>448</v>
      </c>
      <c r="F6" s="46"/>
      <c r="G6" s="67" t="s">
        <v>439</v>
      </c>
      <c r="H6" s="35">
        <v>119</v>
      </c>
      <c r="I6" s="180" t="s">
        <v>443</v>
      </c>
      <c r="J6" s="63" t="s">
        <v>450</v>
      </c>
    </row>
    <row r="7" spans="1:10" ht="93.75" x14ac:dyDescent="0.25">
      <c r="A7" s="180"/>
      <c r="B7" s="67" t="s">
        <v>432</v>
      </c>
      <c r="C7" s="35">
        <v>286</v>
      </c>
      <c r="D7" s="179" t="s">
        <v>445</v>
      </c>
      <c r="E7" s="177" t="s">
        <v>448</v>
      </c>
      <c r="F7" s="47"/>
      <c r="G7" s="67" t="s">
        <v>440</v>
      </c>
      <c r="H7" s="35">
        <v>120</v>
      </c>
      <c r="I7" s="180" t="s">
        <v>443</v>
      </c>
      <c r="J7" s="63" t="s">
        <v>451</v>
      </c>
    </row>
    <row r="8" spans="1:10" ht="56.25" x14ac:dyDescent="0.25">
      <c r="A8" s="178"/>
      <c r="B8" s="67" t="s">
        <v>433</v>
      </c>
      <c r="C8" s="35">
        <v>500</v>
      </c>
      <c r="D8" s="180" t="s">
        <v>443</v>
      </c>
      <c r="E8" s="63" t="s">
        <v>390</v>
      </c>
      <c r="F8" s="47"/>
      <c r="G8" s="32"/>
      <c r="H8" s="35">
        <v>0</v>
      </c>
      <c r="I8" s="35"/>
      <c r="J8" s="51"/>
    </row>
    <row r="9" spans="1:10" ht="44.25" customHeight="1" x14ac:dyDescent="0.25">
      <c r="A9" s="177"/>
      <c r="B9" s="67" t="s">
        <v>434</v>
      </c>
      <c r="C9" s="35">
        <v>150</v>
      </c>
      <c r="D9" s="180" t="s">
        <v>443</v>
      </c>
      <c r="E9" s="63" t="s">
        <v>452</v>
      </c>
      <c r="F9" s="47"/>
      <c r="G9" s="32"/>
      <c r="H9" s="35">
        <v>0</v>
      </c>
      <c r="I9" s="35"/>
      <c r="J9" s="51"/>
    </row>
    <row r="10" spans="1:10" ht="46.5" customHeight="1" x14ac:dyDescent="0.25">
      <c r="A10" s="178"/>
      <c r="B10" s="67" t="s">
        <v>435</v>
      </c>
      <c r="C10" s="35">
        <v>360</v>
      </c>
      <c r="D10" s="179" t="s">
        <v>19</v>
      </c>
      <c r="E10" s="63" t="s">
        <v>447</v>
      </c>
      <c r="F10" s="47"/>
      <c r="G10" s="32"/>
      <c r="H10" s="35">
        <v>0</v>
      </c>
      <c r="I10" s="35"/>
      <c r="J10" s="51"/>
    </row>
    <row r="11" spans="1:10" ht="64.5" customHeight="1" x14ac:dyDescent="0.25">
      <c r="A11" s="180"/>
      <c r="B11" s="67" t="s">
        <v>436</v>
      </c>
      <c r="C11" s="35">
        <v>110</v>
      </c>
      <c r="D11" s="179" t="s">
        <v>446</v>
      </c>
      <c r="E11" s="177" t="s">
        <v>448</v>
      </c>
      <c r="F11" s="47"/>
      <c r="G11" s="32"/>
      <c r="H11" s="35">
        <v>0</v>
      </c>
      <c r="I11" s="35"/>
      <c r="J11" s="51"/>
    </row>
    <row r="12" spans="1:10" ht="119.25" customHeight="1" x14ac:dyDescent="0.25">
      <c r="A12" s="180"/>
      <c r="B12" s="67" t="s">
        <v>437</v>
      </c>
      <c r="C12" s="35">
        <v>300</v>
      </c>
      <c r="D12" s="180" t="s">
        <v>446</v>
      </c>
      <c r="E12" s="177" t="s">
        <v>448</v>
      </c>
      <c r="F12" s="47"/>
      <c r="G12" s="32"/>
      <c r="H12" s="35">
        <v>0</v>
      </c>
      <c r="I12" s="35"/>
      <c r="J12" s="51"/>
    </row>
    <row r="13" spans="1:10" ht="93.75" x14ac:dyDescent="0.25">
      <c r="A13" s="179"/>
      <c r="B13" s="67" t="s">
        <v>441</v>
      </c>
      <c r="C13" s="35">
        <v>332</v>
      </c>
      <c r="D13" s="180" t="s">
        <v>443</v>
      </c>
      <c r="E13" s="63" t="s">
        <v>449</v>
      </c>
      <c r="F13" s="47"/>
      <c r="G13" s="32"/>
      <c r="H13" s="35">
        <v>0</v>
      </c>
      <c r="I13" s="35"/>
      <c r="J13" s="51"/>
    </row>
    <row r="14" spans="1:10" ht="18.75" x14ac:dyDescent="0.3">
      <c r="A14" s="47"/>
      <c r="B14" s="52"/>
      <c r="C14" s="35">
        <v>0</v>
      </c>
      <c r="D14" s="175"/>
      <c r="E14" s="20"/>
      <c r="F14" s="47"/>
      <c r="G14" s="32"/>
      <c r="H14" s="35">
        <v>0</v>
      </c>
      <c r="I14" s="35"/>
      <c r="J14" s="51"/>
    </row>
    <row r="15" spans="1:10" ht="18.75" x14ac:dyDescent="0.3">
      <c r="A15" s="47"/>
      <c r="B15" s="52"/>
      <c r="C15" s="35">
        <v>0</v>
      </c>
      <c r="D15" s="35"/>
      <c r="E15" s="20"/>
      <c r="F15" s="47"/>
      <c r="G15" s="32"/>
      <c r="H15" s="35">
        <v>0</v>
      </c>
      <c r="I15" s="35"/>
      <c r="J15" s="51"/>
    </row>
    <row r="16" spans="1:10" ht="18.75" x14ac:dyDescent="0.25">
      <c r="A16" s="47"/>
      <c r="B16" s="32"/>
      <c r="C16" s="35">
        <v>0</v>
      </c>
      <c r="D16" s="35"/>
      <c r="E16" s="32"/>
      <c r="F16" s="47"/>
      <c r="G16" s="32"/>
      <c r="H16" s="35">
        <v>0</v>
      </c>
      <c r="I16" s="35"/>
      <c r="J16" s="51"/>
    </row>
    <row r="17" spans="1:10" ht="18.75" x14ac:dyDescent="0.25">
      <c r="A17" s="47"/>
      <c r="B17" s="32"/>
      <c r="C17" s="35">
        <v>0</v>
      </c>
      <c r="D17" s="35"/>
      <c r="E17" s="32"/>
      <c r="F17" s="47"/>
      <c r="G17" s="32"/>
      <c r="H17" s="35">
        <v>0</v>
      </c>
      <c r="I17" s="35"/>
      <c r="J17" s="51"/>
    </row>
    <row r="18" spans="1:10" ht="18.75" x14ac:dyDescent="0.25">
      <c r="A18" s="47"/>
      <c r="B18" s="32"/>
      <c r="C18" s="35">
        <v>0</v>
      </c>
      <c r="D18" s="35"/>
      <c r="E18" s="32"/>
      <c r="F18" s="47"/>
      <c r="G18" s="32"/>
      <c r="H18" s="35">
        <v>0</v>
      </c>
      <c r="I18" s="35"/>
      <c r="J18" s="51"/>
    </row>
    <row r="19" spans="1:10" ht="18.75" x14ac:dyDescent="0.25">
      <c r="A19" s="47"/>
      <c r="B19" s="32"/>
      <c r="C19" s="35">
        <v>0</v>
      </c>
      <c r="D19" s="35"/>
      <c r="E19" s="32"/>
      <c r="F19" s="47"/>
      <c r="G19" s="32"/>
      <c r="H19" s="35">
        <v>0</v>
      </c>
      <c r="I19" s="35"/>
      <c r="J19" s="51"/>
    </row>
    <row r="20" spans="1:10" ht="18.75" x14ac:dyDescent="0.25">
      <c r="A20" s="47"/>
      <c r="B20" s="32"/>
      <c r="C20" s="35">
        <v>0</v>
      </c>
      <c r="D20" s="35"/>
      <c r="E20" s="32"/>
      <c r="F20" s="47"/>
      <c r="G20" s="32"/>
      <c r="H20" s="35">
        <v>0</v>
      </c>
      <c r="I20" s="35"/>
      <c r="J20" s="51"/>
    </row>
    <row r="21" spans="1:10" ht="18.75" x14ac:dyDescent="0.25">
      <c r="A21" s="47"/>
      <c r="B21" s="32"/>
      <c r="C21" s="35">
        <v>0</v>
      </c>
      <c r="D21" s="35"/>
      <c r="E21" s="32"/>
      <c r="F21" s="47"/>
      <c r="G21" s="32"/>
      <c r="H21" s="35">
        <v>0</v>
      </c>
      <c r="I21" s="35"/>
      <c r="J21" s="51"/>
    </row>
    <row r="22" spans="1:10" ht="18.75" x14ac:dyDescent="0.25">
      <c r="A22" s="47"/>
      <c r="B22" s="32"/>
      <c r="C22" s="35">
        <v>0</v>
      </c>
      <c r="D22" s="35"/>
      <c r="E22" s="32"/>
      <c r="F22" s="47"/>
      <c r="G22" s="32"/>
      <c r="H22" s="35">
        <v>0</v>
      </c>
      <c r="I22" s="35"/>
      <c r="J22" s="51"/>
    </row>
    <row r="23" spans="1:10" ht="18.75" x14ac:dyDescent="0.25">
      <c r="A23" s="47"/>
      <c r="B23" s="32"/>
      <c r="C23" s="35">
        <v>0</v>
      </c>
      <c r="D23" s="35"/>
      <c r="E23" s="32"/>
      <c r="F23" s="47"/>
      <c r="G23" s="32"/>
      <c r="H23" s="35">
        <v>0</v>
      </c>
      <c r="I23" s="35"/>
      <c r="J23" s="51"/>
    </row>
    <row r="24" spans="1:10" ht="18.75" x14ac:dyDescent="0.25">
      <c r="A24" s="47"/>
      <c r="B24" s="32"/>
      <c r="C24" s="35">
        <v>0</v>
      </c>
      <c r="D24" s="35"/>
      <c r="E24" s="32"/>
      <c r="F24" s="47"/>
      <c r="G24" s="32"/>
      <c r="H24" s="35">
        <v>0</v>
      </c>
      <c r="I24" s="35"/>
      <c r="J24" s="51"/>
    </row>
    <row r="25" spans="1:10" ht="18.75" x14ac:dyDescent="0.25">
      <c r="A25" s="47"/>
      <c r="B25" s="32"/>
      <c r="C25" s="35">
        <v>0</v>
      </c>
      <c r="D25" s="35"/>
      <c r="E25" s="32"/>
      <c r="F25" s="47"/>
      <c r="G25" s="32"/>
      <c r="H25" s="35">
        <v>0</v>
      </c>
      <c r="I25" s="35"/>
      <c r="J25" s="51"/>
    </row>
    <row r="26" spans="1:10" ht="18.75" x14ac:dyDescent="0.25">
      <c r="A26" s="47"/>
      <c r="B26" s="32"/>
      <c r="C26" s="35">
        <v>0</v>
      </c>
      <c r="D26" s="35"/>
      <c r="E26" s="32"/>
      <c r="F26" s="47"/>
      <c r="G26" s="32"/>
      <c r="H26" s="35">
        <v>0</v>
      </c>
      <c r="I26" s="35"/>
      <c r="J26" s="51"/>
    </row>
    <row r="27" spans="1:10" ht="18.75" x14ac:dyDescent="0.25">
      <c r="A27" s="47"/>
      <c r="B27" s="32"/>
      <c r="C27" s="35">
        <v>0</v>
      </c>
      <c r="D27" s="35"/>
      <c r="E27" s="32"/>
      <c r="F27" s="47"/>
      <c r="G27" s="32"/>
      <c r="H27" s="35">
        <v>0</v>
      </c>
      <c r="I27" s="35"/>
      <c r="J27" s="51"/>
    </row>
    <row r="28" spans="1:10" ht="18.75" x14ac:dyDescent="0.25">
      <c r="A28" s="47"/>
      <c r="B28" s="32"/>
      <c r="C28" s="35">
        <v>0</v>
      </c>
      <c r="D28" s="35"/>
      <c r="E28" s="32"/>
      <c r="F28" s="47"/>
      <c r="G28" s="32"/>
      <c r="H28" s="35">
        <v>0</v>
      </c>
      <c r="I28" s="35"/>
      <c r="J28" s="51"/>
    </row>
    <row r="29" spans="1:10" ht="18.75" x14ac:dyDescent="0.25">
      <c r="A29" s="47"/>
      <c r="B29" s="32"/>
      <c r="C29" s="35">
        <v>0</v>
      </c>
      <c r="D29" s="35"/>
      <c r="E29" s="32"/>
      <c r="F29" s="47"/>
      <c r="G29" s="32"/>
      <c r="H29" s="35">
        <v>0</v>
      </c>
      <c r="I29" s="35"/>
      <c r="J29" s="51"/>
    </row>
    <row r="30" spans="1:10" ht="18.75" x14ac:dyDescent="0.25">
      <c r="A30" s="47"/>
      <c r="B30" s="32"/>
      <c r="C30" s="35">
        <v>0</v>
      </c>
      <c r="D30" s="35"/>
      <c r="E30" s="32"/>
      <c r="F30" s="47"/>
      <c r="G30" s="32"/>
      <c r="H30" s="35">
        <v>0</v>
      </c>
      <c r="I30" s="35"/>
      <c r="J30" s="51"/>
    </row>
    <row r="31" spans="1:10" ht="18.75" x14ac:dyDescent="0.25">
      <c r="A31" s="47"/>
      <c r="B31" s="32"/>
      <c r="C31" s="35">
        <v>0</v>
      </c>
      <c r="D31" s="35"/>
      <c r="E31" s="32"/>
      <c r="F31" s="47"/>
      <c r="G31" s="32"/>
      <c r="H31" s="35">
        <v>0</v>
      </c>
      <c r="I31" s="35"/>
      <c r="J31" s="51"/>
    </row>
    <row r="32" spans="1:10" ht="18.75" x14ac:dyDescent="0.25">
      <c r="A32" s="47"/>
      <c r="B32" s="32"/>
      <c r="C32" s="35">
        <v>0</v>
      </c>
      <c r="D32" s="35"/>
      <c r="E32" s="32"/>
      <c r="F32" s="47"/>
      <c r="G32" s="32"/>
      <c r="H32" s="35">
        <v>0</v>
      </c>
      <c r="I32" s="35"/>
      <c r="J32" s="51"/>
    </row>
    <row r="33" spans="1:10" ht="18.75" x14ac:dyDescent="0.25">
      <c r="A33" s="47"/>
      <c r="B33" s="32"/>
      <c r="C33" s="35">
        <v>0</v>
      </c>
      <c r="D33" s="35"/>
      <c r="E33" s="32"/>
      <c r="F33" s="47"/>
      <c r="G33" s="32"/>
      <c r="H33" s="35">
        <v>0</v>
      </c>
      <c r="I33" s="35"/>
      <c r="J33" s="51"/>
    </row>
    <row r="34" spans="1:10" ht="18.75" x14ac:dyDescent="0.25">
      <c r="A34" s="47"/>
      <c r="B34" s="32"/>
      <c r="C34" s="35">
        <v>0</v>
      </c>
      <c r="D34" s="35"/>
      <c r="E34" s="32"/>
      <c r="F34" s="47"/>
      <c r="G34" s="32"/>
      <c r="H34" s="35">
        <v>0</v>
      </c>
      <c r="I34" s="35"/>
      <c r="J34" s="51"/>
    </row>
    <row r="35" spans="1:10" ht="18.75" x14ac:dyDescent="0.25">
      <c r="A35" s="47"/>
      <c r="B35" s="32"/>
      <c r="C35" s="35">
        <v>0</v>
      </c>
      <c r="D35" s="35"/>
      <c r="E35" s="32"/>
      <c r="F35" s="47"/>
      <c r="G35" s="32"/>
      <c r="H35" s="35">
        <v>0</v>
      </c>
      <c r="I35" s="35"/>
      <c r="J35" s="51"/>
    </row>
    <row r="36" spans="1:10" ht="18.75" x14ac:dyDescent="0.25">
      <c r="A36" s="47"/>
      <c r="B36" s="32"/>
      <c r="C36" s="35">
        <v>0</v>
      </c>
      <c r="D36" s="35"/>
      <c r="E36" s="32"/>
      <c r="F36" s="47"/>
      <c r="G36" s="32"/>
      <c r="H36" s="35">
        <v>0</v>
      </c>
      <c r="I36" s="35"/>
      <c r="J36" s="51"/>
    </row>
    <row r="37" spans="1:10" ht="18.75" x14ac:dyDescent="0.3">
      <c r="A37" s="224"/>
      <c r="B37" s="224"/>
      <c r="C37" s="176">
        <v>0</v>
      </c>
      <c r="D37" s="52"/>
      <c r="E37" s="52"/>
      <c r="F37" s="52"/>
      <c r="G37" s="52"/>
      <c r="H37" s="214">
        <v>0</v>
      </c>
      <c r="I37" s="52"/>
      <c r="J37" s="52"/>
    </row>
  </sheetData>
  <mergeCells count="1">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view="pageBreakPreview" zoomScale="80" zoomScaleNormal="100" zoomScaleSheetLayoutView="80" workbookViewId="0">
      <selection activeCell="E3" sqref="E3"/>
    </sheetView>
  </sheetViews>
  <sheetFormatPr defaultRowHeight="15" x14ac:dyDescent="0.25"/>
  <cols>
    <col min="2" max="2" width="27.5703125" customWidth="1"/>
    <col min="3" max="3" width="27.28515625" customWidth="1"/>
    <col min="4" max="6" width="27.7109375" customWidth="1"/>
  </cols>
  <sheetData>
    <row r="1" spans="1:6" ht="38.25" customHeight="1" x14ac:dyDescent="0.25">
      <c r="A1" s="356" t="s">
        <v>250</v>
      </c>
      <c r="B1" s="357"/>
      <c r="C1" s="357"/>
      <c r="D1" s="357"/>
      <c r="E1" s="357"/>
      <c r="F1" s="358"/>
    </row>
    <row r="2" spans="1:6" ht="116.25" customHeight="1" x14ac:dyDescent="0.25">
      <c r="A2" s="154" t="s">
        <v>55</v>
      </c>
      <c r="B2" s="155" t="s">
        <v>124</v>
      </c>
      <c r="C2" s="54" t="s">
        <v>125</v>
      </c>
      <c r="D2" s="155" t="s">
        <v>118</v>
      </c>
      <c r="E2" s="155" t="s">
        <v>246</v>
      </c>
      <c r="F2" s="156" t="s">
        <v>126</v>
      </c>
    </row>
    <row r="3" spans="1:6" ht="110.25" x14ac:dyDescent="0.25">
      <c r="A3" s="183">
        <v>1</v>
      </c>
      <c r="B3" s="243" t="s">
        <v>437</v>
      </c>
      <c r="C3" s="243" t="s">
        <v>70</v>
      </c>
      <c r="D3" s="32" t="s">
        <v>415</v>
      </c>
      <c r="E3" s="35" t="s">
        <v>454</v>
      </c>
      <c r="F3" s="184" t="s">
        <v>453</v>
      </c>
    </row>
    <row r="4" spans="1:6" ht="18.75" x14ac:dyDescent="0.25">
      <c r="A4" s="183"/>
      <c r="B4" s="56"/>
      <c r="C4" s="48"/>
      <c r="D4" s="35"/>
      <c r="E4" s="35"/>
      <c r="F4" s="184"/>
    </row>
    <row r="5" spans="1:6" ht="18.75" x14ac:dyDescent="0.25">
      <c r="A5" s="183"/>
      <c r="B5" s="32"/>
      <c r="C5" s="49"/>
      <c r="D5" s="35"/>
      <c r="E5" s="182"/>
      <c r="F5" s="185"/>
    </row>
    <row r="6" spans="1:6" ht="18.75" x14ac:dyDescent="0.25">
      <c r="A6" s="183"/>
      <c r="B6" s="32"/>
      <c r="C6" s="32"/>
      <c r="D6" s="35"/>
      <c r="E6" s="35"/>
      <c r="F6" s="184"/>
    </row>
    <row r="7" spans="1:6" ht="18.75" x14ac:dyDescent="0.25">
      <c r="A7" s="183"/>
      <c r="B7" s="32"/>
      <c r="C7" s="32"/>
      <c r="D7" s="35"/>
      <c r="E7" s="35"/>
      <c r="F7" s="184"/>
    </row>
    <row r="8" spans="1:6" ht="18.75" x14ac:dyDescent="0.25">
      <c r="A8" s="183"/>
      <c r="B8" s="32"/>
      <c r="C8" s="32"/>
      <c r="D8" s="35"/>
      <c r="E8" s="35"/>
      <c r="F8" s="184"/>
    </row>
    <row r="9" spans="1:6" ht="18.75" x14ac:dyDescent="0.25">
      <c r="A9" s="183"/>
      <c r="B9" s="32"/>
      <c r="C9" s="32"/>
      <c r="D9" s="35"/>
      <c r="E9" s="35"/>
      <c r="F9" s="184"/>
    </row>
    <row r="10" spans="1:6" ht="18.75" x14ac:dyDescent="0.25">
      <c r="A10" s="183"/>
      <c r="B10" s="32"/>
      <c r="C10" s="32"/>
      <c r="D10" s="35"/>
      <c r="E10" s="35"/>
      <c r="F10" s="184"/>
    </row>
    <row r="11" spans="1:6" ht="18.75" x14ac:dyDescent="0.25">
      <c r="A11" s="183"/>
      <c r="B11" s="32"/>
      <c r="C11" s="32"/>
      <c r="D11" s="35"/>
      <c r="E11" s="35"/>
      <c r="F11" s="184"/>
    </row>
    <row r="12" spans="1:6" ht="18.75" x14ac:dyDescent="0.25">
      <c r="A12" s="183"/>
      <c r="B12" s="32"/>
      <c r="C12" s="32"/>
      <c r="D12" s="35"/>
      <c r="E12" s="35"/>
      <c r="F12" s="184"/>
    </row>
    <row r="13" spans="1:6" ht="18.75" x14ac:dyDescent="0.25">
      <c r="A13" s="183"/>
      <c r="B13" s="32"/>
      <c r="C13" s="32"/>
      <c r="D13" s="35"/>
      <c r="E13" s="35"/>
      <c r="F13" s="184"/>
    </row>
    <row r="14" spans="1:6" ht="18.75" x14ac:dyDescent="0.25">
      <c r="A14" s="183"/>
      <c r="B14" s="32"/>
      <c r="C14" s="32"/>
      <c r="D14" s="35"/>
      <c r="E14" s="35"/>
      <c r="F14" s="184"/>
    </row>
    <row r="15" spans="1:6" ht="18.75" x14ac:dyDescent="0.25">
      <c r="A15" s="183"/>
      <c r="B15" s="32"/>
      <c r="C15" s="32"/>
      <c r="D15" s="35"/>
      <c r="E15" s="35"/>
      <c r="F15" s="184"/>
    </row>
    <row r="16" spans="1:6" ht="18.75" x14ac:dyDescent="0.25">
      <c r="A16" s="183"/>
      <c r="B16" s="32"/>
      <c r="C16" s="32"/>
      <c r="D16" s="35"/>
      <c r="E16" s="35"/>
      <c r="F16" s="184"/>
    </row>
    <row r="17" spans="1:6" ht="18.75" x14ac:dyDescent="0.25">
      <c r="A17" s="183"/>
      <c r="B17" s="32"/>
      <c r="C17" s="32"/>
      <c r="D17" s="35"/>
      <c r="E17" s="35"/>
      <c r="F17" s="184"/>
    </row>
    <row r="18" spans="1:6" ht="18.75" x14ac:dyDescent="0.25">
      <c r="A18" s="183"/>
      <c r="B18" s="32"/>
      <c r="C18" s="32"/>
      <c r="D18" s="35"/>
      <c r="E18" s="35"/>
      <c r="F18" s="184"/>
    </row>
    <row r="19" spans="1:6" ht="18.75" x14ac:dyDescent="0.25">
      <c r="A19" s="183"/>
      <c r="B19" s="32"/>
      <c r="C19" s="32"/>
      <c r="D19" s="35"/>
      <c r="E19" s="35"/>
      <c r="F19" s="184"/>
    </row>
    <row r="20" spans="1:6" ht="18.75" x14ac:dyDescent="0.25">
      <c r="A20" s="183"/>
      <c r="B20" s="32"/>
      <c r="C20" s="32"/>
      <c r="D20" s="35"/>
      <c r="E20" s="35"/>
      <c r="F20" s="184"/>
    </row>
    <row r="21" spans="1:6" ht="18.75" x14ac:dyDescent="0.25">
      <c r="A21" s="183"/>
      <c r="B21" s="32"/>
      <c r="C21" s="32"/>
      <c r="D21" s="35"/>
      <c r="E21" s="35"/>
      <c r="F21" s="184"/>
    </row>
    <row r="22" spans="1:6" ht="18.75" x14ac:dyDescent="0.25">
      <c r="A22" s="183"/>
      <c r="B22" s="32"/>
      <c r="C22" s="32"/>
      <c r="D22" s="35"/>
      <c r="E22" s="35"/>
      <c r="F22" s="184"/>
    </row>
    <row r="23" spans="1:6" ht="18.75" x14ac:dyDescent="0.25">
      <c r="A23" s="183"/>
      <c r="B23" s="32"/>
      <c r="C23" s="32"/>
      <c r="D23" s="35"/>
      <c r="E23" s="35"/>
      <c r="F23" s="184"/>
    </row>
    <row r="24" spans="1:6" ht="18.75" x14ac:dyDescent="0.25">
      <c r="A24" s="183"/>
      <c r="B24" s="32"/>
      <c r="C24" s="32"/>
      <c r="D24" s="35"/>
      <c r="E24" s="35"/>
      <c r="F24" s="184"/>
    </row>
    <row r="25" spans="1:6" ht="18.75" x14ac:dyDescent="0.25">
      <c r="A25" s="183"/>
      <c r="B25" s="32"/>
      <c r="C25" s="32"/>
      <c r="D25" s="35"/>
      <c r="E25" s="35"/>
      <c r="F25" s="184"/>
    </row>
    <row r="26" spans="1:6" ht="18.75" x14ac:dyDescent="0.25">
      <c r="A26" s="183"/>
      <c r="B26" s="32"/>
      <c r="C26" s="32"/>
      <c r="D26" s="35"/>
      <c r="E26" s="35"/>
      <c r="F26" s="184"/>
    </row>
    <row r="27" spans="1:6" ht="18.75" x14ac:dyDescent="0.25">
      <c r="A27" s="183"/>
      <c r="B27" s="32"/>
      <c r="C27" s="32"/>
      <c r="D27" s="35"/>
      <c r="E27" s="35"/>
      <c r="F27" s="184"/>
    </row>
    <row r="28" spans="1:6" ht="18.75" x14ac:dyDescent="0.25">
      <c r="A28" s="183"/>
      <c r="B28" s="32"/>
      <c r="C28" s="32"/>
      <c r="D28" s="35"/>
      <c r="E28" s="35"/>
      <c r="F28" s="184"/>
    </row>
    <row r="29" spans="1:6" ht="18.75" x14ac:dyDescent="0.25">
      <c r="A29" s="183"/>
      <c r="B29" s="32"/>
      <c r="C29" s="32"/>
      <c r="D29" s="35"/>
      <c r="E29" s="35"/>
      <c r="F29" s="184"/>
    </row>
    <row r="30" spans="1:6" ht="18.75" x14ac:dyDescent="0.25">
      <c r="A30" s="183"/>
      <c r="B30" s="32"/>
      <c r="C30" s="32"/>
      <c r="D30" s="35"/>
      <c r="E30" s="35"/>
      <c r="F30" s="184"/>
    </row>
    <row r="31" spans="1:6" ht="18.75" x14ac:dyDescent="0.25">
      <c r="A31" s="183"/>
      <c r="B31" s="32"/>
      <c r="C31" s="32"/>
      <c r="D31" s="35"/>
      <c r="E31" s="35"/>
      <c r="F31" s="184"/>
    </row>
    <row r="32" spans="1:6" ht="18.75" x14ac:dyDescent="0.25">
      <c r="A32" s="183"/>
      <c r="B32" s="32"/>
      <c r="C32" s="32"/>
      <c r="D32" s="35"/>
      <c r="E32" s="35"/>
      <c r="F32" s="184"/>
    </row>
    <row r="33" spans="1:6" ht="18.75" x14ac:dyDescent="0.25">
      <c r="A33" s="183"/>
      <c r="B33" s="32"/>
      <c r="C33" s="32"/>
      <c r="D33" s="35"/>
      <c r="E33" s="35"/>
      <c r="F33" s="184"/>
    </row>
    <row r="34" spans="1:6" ht="18.75" x14ac:dyDescent="0.25">
      <c r="A34" s="183"/>
      <c r="B34" s="32"/>
      <c r="C34" s="32"/>
      <c r="D34" s="35"/>
      <c r="E34" s="35"/>
      <c r="F34" s="184"/>
    </row>
    <row r="35" spans="1:6" ht="18.75" x14ac:dyDescent="0.25">
      <c r="A35" s="183"/>
      <c r="B35" s="32"/>
      <c r="C35" s="32"/>
      <c r="D35" s="35"/>
      <c r="E35" s="35"/>
      <c r="F35" s="184"/>
    </row>
    <row r="36" spans="1:6" ht="18.75" x14ac:dyDescent="0.25">
      <c r="A36" s="183"/>
      <c r="B36" s="32"/>
      <c r="C36" s="32"/>
      <c r="D36" s="35"/>
      <c r="E36" s="35"/>
      <c r="F36" s="184"/>
    </row>
    <row r="37" spans="1:6" ht="18.75" x14ac:dyDescent="0.25">
      <c r="A37" s="183"/>
      <c r="B37" s="32"/>
      <c r="C37" s="32"/>
      <c r="D37" s="35"/>
      <c r="E37" s="35"/>
      <c r="F37" s="184"/>
    </row>
    <row r="38" spans="1:6" ht="18.75" x14ac:dyDescent="0.25">
      <c r="A38" s="183"/>
      <c r="B38" s="32"/>
      <c r="C38" s="32"/>
      <c r="D38" s="35"/>
      <c r="E38" s="35"/>
      <c r="F38" s="184"/>
    </row>
    <row r="39" spans="1:6" ht="18.75" x14ac:dyDescent="0.25">
      <c r="A39" s="183"/>
      <c r="B39" s="32"/>
      <c r="C39" s="32"/>
      <c r="D39" s="35"/>
      <c r="E39" s="35"/>
      <c r="F39" s="184"/>
    </row>
    <row r="40" spans="1:6" ht="18.75" x14ac:dyDescent="0.25">
      <c r="A40" s="183"/>
      <c r="B40" s="32"/>
      <c r="C40" s="32"/>
      <c r="D40" s="35"/>
      <c r="E40" s="35"/>
      <c r="F40" s="184"/>
    </row>
    <row r="41" spans="1:6" ht="18.75" x14ac:dyDescent="0.25">
      <c r="A41" s="183"/>
      <c r="B41" s="32"/>
      <c r="C41" s="32"/>
      <c r="D41" s="35"/>
      <c r="E41" s="35"/>
      <c r="F41" s="184"/>
    </row>
    <row r="42" spans="1:6" ht="18.75" x14ac:dyDescent="0.25">
      <c r="A42" s="183"/>
      <c r="B42" s="32"/>
      <c r="C42" s="32"/>
      <c r="D42" s="35"/>
      <c r="E42" s="35"/>
      <c r="F42" s="184"/>
    </row>
    <row r="43" spans="1:6" ht="18.75" x14ac:dyDescent="0.25">
      <c r="A43" s="183"/>
      <c r="B43" s="32"/>
      <c r="C43" s="32"/>
      <c r="D43" s="35"/>
      <c r="E43" s="35"/>
      <c r="F43" s="184"/>
    </row>
    <row r="44" spans="1:6" ht="18.75" x14ac:dyDescent="0.25">
      <c r="A44" s="183"/>
      <c r="B44" s="32"/>
      <c r="C44" s="32"/>
      <c r="D44" s="35"/>
      <c r="E44" s="35"/>
      <c r="F44" s="184"/>
    </row>
    <row r="45" spans="1:6" ht="18.75" x14ac:dyDescent="0.25">
      <c r="A45" s="183"/>
      <c r="B45" s="32"/>
      <c r="C45" s="32"/>
      <c r="D45" s="35"/>
      <c r="E45" s="35"/>
      <c r="F45" s="184"/>
    </row>
    <row r="46" spans="1:6" ht="18.75" x14ac:dyDescent="0.25">
      <c r="A46" s="183"/>
      <c r="B46" s="32"/>
      <c r="C46" s="32"/>
      <c r="D46" s="35"/>
      <c r="E46" s="35"/>
      <c r="F46" s="184"/>
    </row>
    <row r="47" spans="1:6" ht="18.75" x14ac:dyDescent="0.25">
      <c r="A47" s="183"/>
      <c r="B47" s="32"/>
      <c r="C47" s="32"/>
      <c r="D47" s="35"/>
      <c r="E47" s="35"/>
      <c r="F47" s="184"/>
    </row>
    <row r="48" spans="1:6" ht="19.5" thickBot="1" x14ac:dyDescent="0.3">
      <c r="A48" s="186"/>
      <c r="B48" s="187"/>
      <c r="C48" s="187"/>
      <c r="D48" s="188"/>
      <c r="E48" s="188"/>
      <c r="F48" s="189"/>
    </row>
    <row r="49" spans="1:6" ht="18.75" x14ac:dyDescent="0.25">
      <c r="A49" s="55"/>
      <c r="B49" s="55"/>
      <c r="C49" s="55"/>
      <c r="D49" s="55"/>
      <c r="E49" s="55"/>
      <c r="F49" s="55"/>
    </row>
  </sheetData>
  <mergeCells count="1">
    <mergeCell ref="A1:F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zoomScale="90" zoomScaleNormal="100" zoomScaleSheetLayoutView="90" workbookViewId="0">
      <selection activeCell="E4" sqref="E4"/>
    </sheetView>
  </sheetViews>
  <sheetFormatPr defaultRowHeight="15" x14ac:dyDescent="0.25"/>
  <cols>
    <col min="1" max="1" width="9.5703125" customWidth="1"/>
    <col min="2" max="2" width="28.140625" customWidth="1"/>
    <col min="3" max="3" width="20.5703125" customWidth="1"/>
    <col min="4" max="4" width="29.5703125" customWidth="1"/>
    <col min="5" max="5" width="82.7109375" customWidth="1"/>
  </cols>
  <sheetData>
    <row r="1" spans="1:5" ht="18.75" x14ac:dyDescent="0.25">
      <c r="A1" s="326" t="s">
        <v>127</v>
      </c>
      <c r="B1" s="326"/>
      <c r="C1" s="326"/>
      <c r="D1" s="326"/>
      <c r="E1" s="326"/>
    </row>
    <row r="2" spans="1:5" ht="37.5" x14ac:dyDescent="0.25">
      <c r="A2" s="158" t="s">
        <v>55</v>
      </c>
      <c r="B2" s="158" t="s">
        <v>128</v>
      </c>
      <c r="C2" s="158" t="s">
        <v>129</v>
      </c>
      <c r="D2" s="158" t="s">
        <v>130</v>
      </c>
      <c r="E2" s="158" t="s">
        <v>131</v>
      </c>
    </row>
    <row r="3" spans="1:5" ht="27.75" customHeight="1" x14ac:dyDescent="0.25">
      <c r="A3" s="57">
        <v>1</v>
      </c>
      <c r="B3" s="58" t="s">
        <v>377</v>
      </c>
      <c r="C3" s="239">
        <v>120</v>
      </c>
      <c r="D3" s="239">
        <v>5</v>
      </c>
      <c r="E3" s="251" t="s">
        <v>496</v>
      </c>
    </row>
    <row r="4" spans="1:5" ht="135" customHeight="1" x14ac:dyDescent="0.25">
      <c r="A4" s="47">
        <v>2</v>
      </c>
      <c r="B4" s="58" t="s">
        <v>378</v>
      </c>
      <c r="C4" s="239">
        <v>561</v>
      </c>
      <c r="D4" s="239">
        <v>265</v>
      </c>
      <c r="E4" s="251" t="s">
        <v>492</v>
      </c>
    </row>
    <row r="5" spans="1:5" ht="110.25" customHeight="1" x14ac:dyDescent="0.25">
      <c r="A5" s="57">
        <v>3</v>
      </c>
      <c r="B5" s="58" t="s">
        <v>379</v>
      </c>
      <c r="C5" s="239">
        <v>380</v>
      </c>
      <c r="D5" s="239">
        <v>157</v>
      </c>
      <c r="E5" s="251" t="s">
        <v>493</v>
      </c>
    </row>
    <row r="6" spans="1:5" ht="63" customHeight="1" thickBot="1" x14ac:dyDescent="0.3">
      <c r="A6" s="57">
        <v>4</v>
      </c>
      <c r="B6" s="58" t="s">
        <v>380</v>
      </c>
      <c r="C6" s="239">
        <v>272</v>
      </c>
      <c r="D6" s="239">
        <v>112</v>
      </c>
      <c r="E6" s="251" t="s">
        <v>494</v>
      </c>
    </row>
    <row r="7" spans="1:5" ht="29.25" customHeight="1" thickBot="1" x14ac:dyDescent="0.3">
      <c r="A7" s="47">
        <v>5</v>
      </c>
      <c r="B7" s="58" t="s">
        <v>381</v>
      </c>
      <c r="C7" s="239">
        <v>29</v>
      </c>
      <c r="D7" s="239">
        <v>1</v>
      </c>
      <c r="E7" s="252" t="s">
        <v>495</v>
      </c>
    </row>
  </sheetData>
  <mergeCells count="1">
    <mergeCell ref="A1:E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view="pageBreakPreview" zoomScaleNormal="100" zoomScaleSheetLayoutView="100" workbookViewId="0">
      <selection activeCell="C6" sqref="C6"/>
    </sheetView>
  </sheetViews>
  <sheetFormatPr defaultRowHeight="15" x14ac:dyDescent="0.25"/>
  <cols>
    <col min="1" max="1" width="27.140625" customWidth="1"/>
    <col min="2" max="2" width="28.140625" customWidth="1"/>
    <col min="3" max="3" width="27.85546875" customWidth="1"/>
    <col min="4" max="4" width="28.140625" customWidth="1"/>
  </cols>
  <sheetData>
    <row r="1" spans="1:4" ht="18.75" x14ac:dyDescent="0.3">
      <c r="A1" s="359" t="s">
        <v>132</v>
      </c>
      <c r="B1" s="359"/>
      <c r="C1" s="359"/>
      <c r="D1" s="359"/>
    </row>
    <row r="2" spans="1:4" ht="51" customHeight="1" x14ac:dyDescent="0.25">
      <c r="A2" s="29" t="s">
        <v>12</v>
      </c>
      <c r="B2" s="29" t="s">
        <v>133</v>
      </c>
      <c r="C2" s="29" t="s">
        <v>134</v>
      </c>
      <c r="D2" s="29" t="s">
        <v>135</v>
      </c>
    </row>
    <row r="3" spans="1:4" ht="83.25" customHeight="1" x14ac:dyDescent="0.25">
      <c r="A3" s="249" t="s">
        <v>136</v>
      </c>
      <c r="B3" s="250" t="s">
        <v>455</v>
      </c>
      <c r="C3" s="253">
        <v>17</v>
      </c>
      <c r="D3" s="253" t="s">
        <v>416</v>
      </c>
    </row>
    <row r="4" spans="1:4" ht="97.5" customHeight="1" x14ac:dyDescent="0.25">
      <c r="A4" s="249" t="s">
        <v>137</v>
      </c>
      <c r="B4" s="20"/>
      <c r="C4" s="36"/>
      <c r="D4" s="32"/>
    </row>
    <row r="5" spans="1:4" ht="37.5" customHeight="1" x14ac:dyDescent="0.25">
      <c r="A5" s="249" t="s">
        <v>138</v>
      </c>
      <c r="B5" s="20"/>
      <c r="C5" s="36"/>
      <c r="D5" s="32"/>
    </row>
    <row r="6" spans="1:4" ht="75" customHeight="1" x14ac:dyDescent="0.25">
      <c r="A6" s="249" t="s">
        <v>139</v>
      </c>
      <c r="B6" s="20"/>
      <c r="C6" s="36"/>
      <c r="D6" s="32"/>
    </row>
    <row r="7" spans="1:4" ht="38.25" customHeight="1" x14ac:dyDescent="0.25">
      <c r="A7" s="249" t="s">
        <v>138</v>
      </c>
      <c r="B7" s="20"/>
      <c r="C7" s="36"/>
      <c r="D7" s="32"/>
    </row>
  </sheetData>
  <mergeCells count="1">
    <mergeCell ref="A1:D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view="pageBreakPreview" zoomScale="80" zoomScaleNormal="100" zoomScaleSheetLayoutView="80" workbookViewId="0">
      <selection activeCell="F12" sqref="F12"/>
    </sheetView>
  </sheetViews>
  <sheetFormatPr defaultRowHeight="15" x14ac:dyDescent="0.25"/>
  <cols>
    <col min="1" max="1" width="47.42578125" customWidth="1"/>
    <col min="2" max="2" width="41.85546875" customWidth="1"/>
    <col min="3" max="3" width="45.7109375" customWidth="1"/>
  </cols>
  <sheetData>
    <row r="1" spans="1:3" ht="18.75" x14ac:dyDescent="0.25">
      <c r="A1" s="326" t="s">
        <v>140</v>
      </c>
      <c r="B1" s="326"/>
      <c r="C1" s="326"/>
    </row>
    <row r="2" spans="1:3" ht="18.75" x14ac:dyDescent="0.25">
      <c r="A2" s="316" t="s">
        <v>141</v>
      </c>
      <c r="B2" s="316"/>
      <c r="C2" s="316"/>
    </row>
    <row r="3" spans="1:3" ht="84" customHeight="1" x14ac:dyDescent="0.25">
      <c r="A3" s="29" t="s">
        <v>142</v>
      </c>
      <c r="B3" s="59" t="s">
        <v>143</v>
      </c>
      <c r="C3" s="29" t="s">
        <v>144</v>
      </c>
    </row>
    <row r="4" spans="1:3" ht="18.75" x14ac:dyDescent="0.3">
      <c r="A4" s="60" t="s">
        <v>145</v>
      </c>
      <c r="B4" s="254"/>
      <c r="C4" s="254"/>
    </row>
    <row r="5" spans="1:3" ht="18.75" x14ac:dyDescent="0.25">
      <c r="A5" s="58" t="s">
        <v>146</v>
      </c>
      <c r="B5" s="245" t="s">
        <v>393</v>
      </c>
      <c r="C5" s="245" t="s">
        <v>417</v>
      </c>
    </row>
    <row r="6" spans="1:3" ht="42" customHeight="1" x14ac:dyDescent="0.3">
      <c r="A6" s="157" t="s">
        <v>147</v>
      </c>
      <c r="B6" s="246" t="s">
        <v>394</v>
      </c>
      <c r="C6" s="245"/>
    </row>
    <row r="7" spans="1:3" ht="30.75" customHeight="1" x14ac:dyDescent="0.3">
      <c r="A7" s="157" t="s">
        <v>249</v>
      </c>
      <c r="B7" s="245"/>
      <c r="C7" s="246"/>
    </row>
    <row r="8" spans="1:3" ht="24" customHeight="1" x14ac:dyDescent="0.3">
      <c r="A8" s="157" t="s">
        <v>248</v>
      </c>
      <c r="B8" s="246" t="s">
        <v>395</v>
      </c>
      <c r="C8" s="245" t="s">
        <v>400</v>
      </c>
    </row>
    <row r="9" spans="1:3" ht="23.25" customHeight="1" x14ac:dyDescent="0.25">
      <c r="A9" s="157" t="s">
        <v>148</v>
      </c>
      <c r="B9" s="245" t="s">
        <v>396</v>
      </c>
      <c r="C9" s="245"/>
    </row>
    <row r="10" spans="1:3" ht="28.5" customHeight="1" x14ac:dyDescent="0.3">
      <c r="A10" s="157" t="s">
        <v>149</v>
      </c>
      <c r="B10" s="246" t="s">
        <v>397</v>
      </c>
      <c r="C10" s="245" t="s">
        <v>401</v>
      </c>
    </row>
    <row r="11" spans="1:3" ht="41.25" customHeight="1" x14ac:dyDescent="0.25">
      <c r="A11" s="157" t="s">
        <v>150</v>
      </c>
      <c r="B11" s="245" t="s">
        <v>398</v>
      </c>
      <c r="C11" s="245" t="s">
        <v>402</v>
      </c>
    </row>
    <row r="12" spans="1:3" ht="60.75" customHeight="1" x14ac:dyDescent="0.3">
      <c r="A12" s="62" t="s">
        <v>151</v>
      </c>
      <c r="B12" s="246" t="s">
        <v>399</v>
      </c>
      <c r="C12" s="245" t="s">
        <v>403</v>
      </c>
    </row>
    <row r="13" spans="1:3" ht="51" customHeight="1" x14ac:dyDescent="0.25">
      <c r="A13" s="62" t="s">
        <v>247</v>
      </c>
      <c r="B13" s="245"/>
      <c r="C13" s="245"/>
    </row>
    <row r="14" spans="1:3" ht="409.5" x14ac:dyDescent="0.3">
      <c r="A14" s="61" t="s">
        <v>152</v>
      </c>
      <c r="B14" s="246" t="s">
        <v>456</v>
      </c>
      <c r="C14" s="245" t="s">
        <v>457</v>
      </c>
    </row>
    <row r="15" spans="1:3" ht="18.75" x14ac:dyDescent="0.3">
      <c r="A15" s="206" t="s">
        <v>153</v>
      </c>
      <c r="B15" s="255" t="s">
        <v>154</v>
      </c>
      <c r="C15" s="255" t="s">
        <v>155</v>
      </c>
    </row>
    <row r="16" spans="1:3" ht="18.75" x14ac:dyDescent="0.25">
      <c r="A16" s="41" t="s">
        <v>156</v>
      </c>
      <c r="B16" s="32"/>
      <c r="C16" s="32"/>
    </row>
    <row r="17" spans="1:3" ht="18.75" x14ac:dyDescent="0.25">
      <c r="A17" s="41" t="s">
        <v>157</v>
      </c>
      <c r="B17" s="32"/>
      <c r="C17" s="32"/>
    </row>
    <row r="18" spans="1:3" ht="18.75" x14ac:dyDescent="0.3">
      <c r="A18" s="50"/>
      <c r="B18" s="50"/>
      <c r="C18" s="50"/>
    </row>
  </sheetData>
  <mergeCells count="2">
    <mergeCell ref="A1:C1"/>
    <mergeCell ref="A2:C2"/>
  </mergeCells>
  <hyperlinks>
    <hyperlink ref="B5" r:id="rId1" display="https://rodnik-nsk.ru/"/>
    <hyperlink ref="B6" r:id="rId2" display="https://timolod.ru/organization/molodezhnye-tsentry/rodnik/"/>
    <hyperlink ref="B9" r:id="rId3" display="https://twitter.com/RodnikNSK"/>
    <hyperlink ref="B10" r:id="rId4" display="https://www.facebook.com/rodniccentr"/>
    <hyperlink ref="B12" r:id="rId5"/>
  </hyperlinks>
  <pageMargins left="0.7" right="0.7" top="0.75" bottom="0.75" header="0.3" footer="0.3"/>
  <pageSetup paperSize="9" orientation="portrait"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view="pageBreakPreview" topLeftCell="A8" zoomScale="80" zoomScaleNormal="100" zoomScaleSheetLayoutView="80" workbookViewId="0">
      <selection activeCell="D4" sqref="D4"/>
    </sheetView>
  </sheetViews>
  <sheetFormatPr defaultRowHeight="15" x14ac:dyDescent="0.25"/>
  <cols>
    <col min="1" max="1" width="33.42578125" customWidth="1"/>
    <col min="2" max="2" width="19.140625" customWidth="1"/>
    <col min="3" max="3" width="27.42578125" customWidth="1"/>
    <col min="4" max="4" width="32" customWidth="1"/>
    <col min="5" max="5" width="40.42578125" customWidth="1"/>
    <col min="6" max="6" width="20.140625" customWidth="1"/>
    <col min="7" max="7" width="27.85546875" customWidth="1"/>
    <col min="8" max="8" width="38.5703125" customWidth="1"/>
  </cols>
  <sheetData>
    <row r="1" spans="1:8" ht="18.75" x14ac:dyDescent="0.25">
      <c r="A1" s="316" t="s">
        <v>158</v>
      </c>
      <c r="B1" s="316"/>
      <c r="C1" s="316"/>
      <c r="D1" s="316"/>
      <c r="E1" s="1"/>
      <c r="F1" s="45"/>
      <c r="G1" s="1"/>
      <c r="H1" s="1"/>
    </row>
    <row r="2" spans="1:8" ht="57.75" customHeight="1" x14ac:dyDescent="0.25">
      <c r="A2" s="29" t="s">
        <v>159</v>
      </c>
      <c r="B2" s="29" t="s">
        <v>160</v>
      </c>
      <c r="C2" s="29" t="s">
        <v>161</v>
      </c>
      <c r="D2" s="155" t="s">
        <v>246</v>
      </c>
      <c r="E2" s="29" t="s">
        <v>159</v>
      </c>
      <c r="F2" s="29" t="s">
        <v>160</v>
      </c>
      <c r="G2" s="29" t="s">
        <v>161</v>
      </c>
      <c r="H2" s="155" t="s">
        <v>246</v>
      </c>
    </row>
    <row r="3" spans="1:8" ht="153.75" customHeight="1" x14ac:dyDescent="0.3">
      <c r="A3" s="64" t="s">
        <v>162</v>
      </c>
      <c r="B3" s="65">
        <f>SUM(B4:B2516)</f>
        <v>6</v>
      </c>
      <c r="C3" s="66"/>
      <c r="D3" s="66"/>
      <c r="E3" s="64" t="s">
        <v>163</v>
      </c>
      <c r="F3" s="65">
        <f>SUM(F4:F2516)</f>
        <v>1332</v>
      </c>
      <c r="G3" s="66"/>
      <c r="H3" s="66"/>
    </row>
    <row r="4" spans="1:8" ht="409.5" x14ac:dyDescent="0.25">
      <c r="A4" s="67"/>
      <c r="B4" s="36">
        <v>1</v>
      </c>
      <c r="C4" s="32" t="s">
        <v>405</v>
      </c>
      <c r="D4" s="247" t="s">
        <v>410</v>
      </c>
      <c r="E4" s="3"/>
      <c r="F4" s="36">
        <v>1332</v>
      </c>
      <c r="G4" s="32" t="s">
        <v>418</v>
      </c>
      <c r="H4" s="32" t="s">
        <v>404</v>
      </c>
    </row>
    <row r="5" spans="1:8" ht="93.75" x14ac:dyDescent="0.25">
      <c r="A5" s="63"/>
      <c r="B5" s="36">
        <v>1</v>
      </c>
      <c r="C5" s="32" t="s">
        <v>406</v>
      </c>
      <c r="D5" s="247" t="s">
        <v>411</v>
      </c>
      <c r="E5" s="63"/>
      <c r="F5" s="36"/>
    </row>
    <row r="6" spans="1:8" ht="45" customHeight="1" x14ac:dyDescent="0.25">
      <c r="A6" s="63"/>
      <c r="B6" s="36">
        <v>1</v>
      </c>
      <c r="C6" s="32" t="s">
        <v>407</v>
      </c>
      <c r="D6" s="248" t="s">
        <v>412</v>
      </c>
      <c r="E6" s="63"/>
      <c r="F6" s="36"/>
      <c r="G6" s="70"/>
      <c r="H6" s="150"/>
    </row>
    <row r="7" spans="1:8" ht="112.5" x14ac:dyDescent="0.25">
      <c r="A7" s="63"/>
      <c r="B7" s="36">
        <v>1</v>
      </c>
      <c r="C7" s="32" t="s">
        <v>408</v>
      </c>
      <c r="D7" s="248" t="s">
        <v>413</v>
      </c>
      <c r="E7" s="63"/>
      <c r="F7" s="36"/>
      <c r="G7" s="70"/>
      <c r="H7" s="150"/>
    </row>
    <row r="8" spans="1:8" ht="93.75" x14ac:dyDescent="0.25">
      <c r="A8" s="63"/>
      <c r="B8" s="36">
        <v>1</v>
      </c>
      <c r="C8" s="32" t="s">
        <v>409</v>
      </c>
      <c r="D8" s="248" t="s">
        <v>414</v>
      </c>
      <c r="E8" s="63"/>
      <c r="F8" s="36"/>
      <c r="G8" s="70"/>
      <c r="H8" s="150"/>
    </row>
    <row r="9" spans="1:8" ht="78.75" customHeight="1" x14ac:dyDescent="0.25">
      <c r="A9" s="63"/>
      <c r="B9" s="36">
        <v>1</v>
      </c>
      <c r="C9" s="32" t="s">
        <v>459</v>
      </c>
      <c r="D9" s="32" t="s">
        <v>458</v>
      </c>
      <c r="E9" s="63"/>
      <c r="F9" s="36"/>
      <c r="G9" s="70"/>
      <c r="H9" s="150"/>
    </row>
    <row r="10" spans="1:8" ht="18.75" x14ac:dyDescent="0.25">
      <c r="A10" s="63"/>
      <c r="B10" s="36"/>
      <c r="C10" s="35"/>
      <c r="D10" s="35"/>
      <c r="E10" s="63"/>
      <c r="F10" s="36"/>
      <c r="G10" s="70"/>
      <c r="H10" s="69"/>
    </row>
    <row r="11" spans="1:8" ht="18.75" x14ac:dyDescent="0.25">
      <c r="A11" s="63"/>
      <c r="B11" s="36"/>
      <c r="C11" s="35"/>
      <c r="D11" s="35"/>
      <c r="E11" s="63"/>
      <c r="F11" s="36"/>
      <c r="G11" s="68"/>
      <c r="H11" s="360"/>
    </row>
    <row r="12" spans="1:8" ht="18.75" x14ac:dyDescent="0.25">
      <c r="A12" s="63"/>
      <c r="B12" s="36"/>
      <c r="C12" s="35"/>
      <c r="D12" s="35"/>
      <c r="E12" s="63"/>
      <c r="F12" s="36"/>
      <c r="G12" s="68"/>
      <c r="H12" s="360"/>
    </row>
    <row r="13" spans="1:8" ht="18.75" x14ac:dyDescent="0.25">
      <c r="A13" s="63"/>
      <c r="B13" s="36"/>
      <c r="C13" s="35"/>
      <c r="D13" s="35"/>
      <c r="E13" s="63"/>
      <c r="F13" s="36"/>
      <c r="G13" s="68"/>
      <c r="H13" s="69"/>
    </row>
    <row r="14" spans="1:8" ht="18.75" x14ac:dyDescent="0.25">
      <c r="A14" s="63"/>
      <c r="B14" s="36"/>
      <c r="C14" s="35"/>
      <c r="D14" s="35"/>
      <c r="E14" s="63"/>
      <c r="F14" s="36"/>
      <c r="G14" s="70"/>
      <c r="H14" s="71"/>
    </row>
    <row r="15" spans="1:8" ht="18.75" x14ac:dyDescent="0.25">
      <c r="A15" s="63"/>
      <c r="B15" s="36"/>
      <c r="C15" s="35"/>
      <c r="D15" s="35"/>
      <c r="E15" s="63"/>
      <c r="F15" s="36"/>
      <c r="G15" s="70"/>
      <c r="H15" s="69"/>
    </row>
    <row r="16" spans="1:8" ht="18.75" x14ac:dyDescent="0.25">
      <c r="A16" s="63"/>
      <c r="B16" s="36"/>
      <c r="C16" s="35"/>
      <c r="D16" s="35"/>
      <c r="E16" s="63"/>
      <c r="F16" s="36"/>
      <c r="G16" s="70"/>
      <c r="H16" s="69"/>
    </row>
    <row r="17" spans="1:8" ht="18.75" x14ac:dyDescent="0.25">
      <c r="A17" s="63"/>
      <c r="B17" s="36"/>
      <c r="C17" s="35"/>
      <c r="D17" s="35"/>
      <c r="E17" s="63"/>
      <c r="F17" s="36"/>
      <c r="G17" s="70"/>
      <c r="H17" s="69"/>
    </row>
    <row r="18" spans="1:8" ht="18.75" x14ac:dyDescent="0.25">
      <c r="A18" s="63"/>
      <c r="B18" s="36"/>
      <c r="C18" s="35"/>
      <c r="D18" s="35"/>
      <c r="E18" s="63"/>
      <c r="F18" s="36"/>
      <c r="G18" s="70"/>
      <c r="H18" s="69"/>
    </row>
    <row r="19" spans="1:8" ht="18.75" x14ac:dyDescent="0.25">
      <c r="A19" s="63"/>
      <c r="B19" s="36"/>
      <c r="C19" s="35"/>
      <c r="D19" s="35"/>
      <c r="E19" s="63"/>
      <c r="F19" s="36"/>
      <c r="G19" s="70"/>
      <c r="H19" s="69"/>
    </row>
    <row r="20" spans="1:8" ht="18.75" x14ac:dyDescent="0.25">
      <c r="A20" s="63"/>
      <c r="B20" s="36"/>
      <c r="C20" s="35"/>
      <c r="D20" s="35"/>
      <c r="E20" s="63"/>
      <c r="F20" s="36"/>
      <c r="G20" s="70"/>
      <c r="H20" s="69"/>
    </row>
    <row r="21" spans="1:8" ht="18.75" x14ac:dyDescent="0.25">
      <c r="A21" s="63"/>
      <c r="B21" s="36"/>
      <c r="C21" s="35"/>
      <c r="D21" s="35"/>
      <c r="E21" s="63"/>
      <c r="F21" s="36"/>
      <c r="G21" s="70"/>
      <c r="H21" s="70"/>
    </row>
    <row r="22" spans="1:8" ht="18.75" x14ac:dyDescent="0.25">
      <c r="A22" s="63"/>
      <c r="B22" s="36"/>
      <c r="C22" s="35"/>
      <c r="D22" s="35"/>
      <c r="E22" s="63"/>
      <c r="F22" s="36"/>
      <c r="G22" s="70"/>
      <c r="H22" s="70"/>
    </row>
    <row r="23" spans="1:8" ht="18.75" x14ac:dyDescent="0.25">
      <c r="A23" s="63"/>
      <c r="B23" s="36"/>
      <c r="C23" s="35"/>
      <c r="D23" s="35"/>
      <c r="E23" s="63"/>
      <c r="F23" s="36"/>
      <c r="G23" s="70"/>
      <c r="H23" s="70"/>
    </row>
    <row r="24" spans="1:8" ht="18.75" x14ac:dyDescent="0.25">
      <c r="A24" s="63"/>
      <c r="B24" s="36"/>
      <c r="C24" s="35"/>
      <c r="D24" s="35"/>
      <c r="E24" s="63"/>
      <c r="F24" s="36"/>
      <c r="G24" s="70"/>
      <c r="H24" s="69"/>
    </row>
    <row r="25" spans="1:8" ht="18.75" x14ac:dyDescent="0.25">
      <c r="A25" s="63"/>
      <c r="B25" s="36"/>
      <c r="C25" s="35"/>
      <c r="D25" s="35"/>
      <c r="E25" s="63"/>
      <c r="F25" s="36"/>
      <c r="G25" s="70"/>
      <c r="H25" s="71"/>
    </row>
    <row r="26" spans="1:8" ht="18.75" x14ac:dyDescent="0.25">
      <c r="A26" s="63"/>
      <c r="B26" s="36"/>
      <c r="C26" s="35"/>
      <c r="D26" s="35"/>
      <c r="E26" s="63"/>
      <c r="F26" s="36"/>
      <c r="G26" s="35"/>
      <c r="H26" s="35"/>
    </row>
    <row r="27" spans="1:8" ht="18.75" x14ac:dyDescent="0.25">
      <c r="A27" s="63"/>
      <c r="B27" s="36"/>
      <c r="C27" s="35"/>
      <c r="D27" s="35"/>
      <c r="E27" s="63"/>
      <c r="F27" s="36"/>
      <c r="G27" s="35"/>
      <c r="H27" s="35"/>
    </row>
    <row r="28" spans="1:8" ht="18.75" x14ac:dyDescent="0.25">
      <c r="A28" s="63"/>
      <c r="B28" s="36"/>
      <c r="C28" s="35"/>
      <c r="D28" s="35"/>
      <c r="E28" s="63"/>
      <c r="F28" s="36"/>
      <c r="G28" s="35"/>
      <c r="H28" s="35"/>
    </row>
    <row r="29" spans="1:8" ht="18.75" x14ac:dyDescent="0.25">
      <c r="A29" s="63"/>
      <c r="B29" s="36"/>
      <c r="C29" s="35"/>
      <c r="D29" s="35"/>
      <c r="E29" s="63"/>
      <c r="F29" s="36"/>
      <c r="G29" s="35"/>
      <c r="H29" s="35"/>
    </row>
    <row r="30" spans="1:8" ht="18.75" x14ac:dyDescent="0.25">
      <c r="A30" s="63"/>
      <c r="B30" s="36"/>
      <c r="C30" s="35"/>
      <c r="D30" s="35"/>
      <c r="E30" s="63"/>
      <c r="F30" s="36"/>
      <c r="G30" s="35"/>
      <c r="H30" s="35"/>
    </row>
    <row r="31" spans="1:8" ht="18.75" x14ac:dyDescent="0.25">
      <c r="A31" s="63"/>
      <c r="B31" s="36"/>
      <c r="C31" s="35"/>
      <c r="D31" s="35"/>
      <c r="E31" s="63"/>
      <c r="F31" s="36"/>
      <c r="G31" s="35"/>
      <c r="H31" s="35"/>
    </row>
    <row r="32" spans="1:8" ht="18.75" x14ac:dyDescent="0.25">
      <c r="A32" s="63"/>
      <c r="B32" s="36"/>
      <c r="C32" s="35"/>
      <c r="D32" s="35"/>
      <c r="E32" s="63"/>
      <c r="F32" s="36"/>
      <c r="G32" s="35"/>
      <c r="H32" s="35"/>
    </row>
    <row r="33" spans="1:8" ht="18.75" x14ac:dyDescent="0.25">
      <c r="A33" s="63"/>
      <c r="B33" s="36"/>
      <c r="C33" s="35"/>
      <c r="D33" s="35"/>
      <c r="E33" s="63"/>
      <c r="F33" s="36"/>
      <c r="G33" s="35"/>
      <c r="H33" s="35"/>
    </row>
    <row r="34" spans="1:8" ht="18.75" x14ac:dyDescent="0.25">
      <c r="A34" s="63"/>
      <c r="B34" s="36"/>
      <c r="C34" s="35"/>
      <c r="D34" s="35"/>
      <c r="E34" s="63"/>
      <c r="F34" s="36"/>
      <c r="G34" s="35"/>
      <c r="H34" s="35"/>
    </row>
    <row r="35" spans="1:8" ht="18.75" x14ac:dyDescent="0.25">
      <c r="A35" s="63"/>
      <c r="B35" s="36"/>
      <c r="C35" s="35"/>
      <c r="D35" s="35"/>
      <c r="E35" s="63"/>
      <c r="F35" s="36"/>
      <c r="G35" s="35"/>
      <c r="H35" s="35"/>
    </row>
    <row r="36" spans="1:8" ht="18.75" x14ac:dyDescent="0.25">
      <c r="A36" s="63"/>
      <c r="B36" s="36"/>
      <c r="C36" s="35"/>
      <c r="D36" s="35"/>
      <c r="E36" s="63"/>
      <c r="F36" s="36"/>
      <c r="G36" s="35"/>
      <c r="H36" s="35"/>
    </row>
    <row r="37" spans="1:8" ht="18.75" x14ac:dyDescent="0.25">
      <c r="A37" s="63"/>
      <c r="B37" s="36"/>
      <c r="C37" s="35"/>
      <c r="D37" s="35"/>
      <c r="E37" s="63"/>
      <c r="F37" s="36"/>
      <c r="G37" s="35"/>
      <c r="H37" s="35"/>
    </row>
    <row r="38" spans="1:8" ht="18.75" x14ac:dyDescent="0.25">
      <c r="A38" s="63"/>
      <c r="B38" s="36"/>
      <c r="C38" s="35"/>
      <c r="D38" s="35"/>
      <c r="E38" s="63"/>
      <c r="F38" s="36"/>
      <c r="G38" s="35"/>
      <c r="H38" s="35"/>
    </row>
    <row r="39" spans="1:8" ht="18.75" x14ac:dyDescent="0.25">
      <c r="A39" s="63"/>
      <c r="B39" s="36"/>
      <c r="C39" s="35"/>
      <c r="D39" s="35"/>
      <c r="E39" s="63"/>
      <c r="F39" s="36"/>
      <c r="G39" s="35"/>
      <c r="H39" s="35"/>
    </row>
    <row r="40" spans="1:8" ht="18.75" x14ac:dyDescent="0.25">
      <c r="A40" s="63"/>
      <c r="B40" s="36"/>
      <c r="C40" s="35"/>
      <c r="D40" s="35"/>
      <c r="E40" s="63"/>
      <c r="F40" s="36"/>
      <c r="G40" s="35"/>
      <c r="H40" s="35"/>
    </row>
    <row r="41" spans="1:8" ht="18.75" x14ac:dyDescent="0.25">
      <c r="A41" s="63"/>
      <c r="B41" s="36"/>
      <c r="C41" s="35"/>
      <c r="D41" s="35"/>
      <c r="E41" s="63"/>
      <c r="F41" s="36"/>
      <c r="G41" s="35"/>
      <c r="H41" s="35"/>
    </row>
    <row r="42" spans="1:8" ht="18.75" x14ac:dyDescent="0.25">
      <c r="A42" s="63"/>
      <c r="B42" s="36"/>
      <c r="C42" s="35"/>
      <c r="D42" s="35"/>
      <c r="E42" s="63"/>
      <c r="F42" s="36"/>
      <c r="G42" s="35"/>
      <c r="H42" s="35"/>
    </row>
    <row r="43" spans="1:8" ht="18.75" x14ac:dyDescent="0.25">
      <c r="A43" s="63"/>
      <c r="B43" s="36"/>
      <c r="C43" s="35"/>
      <c r="D43" s="35"/>
      <c r="E43" s="63"/>
      <c r="F43" s="36"/>
      <c r="G43" s="35"/>
      <c r="H43" s="35"/>
    </row>
    <row r="44" spans="1:8" ht="18.75" x14ac:dyDescent="0.25">
      <c r="A44" s="63"/>
      <c r="B44" s="36"/>
      <c r="C44" s="35"/>
      <c r="D44" s="35"/>
      <c r="E44" s="63"/>
      <c r="F44" s="36"/>
      <c r="G44" s="35"/>
      <c r="H44" s="35"/>
    </row>
    <row r="45" spans="1:8" ht="18.75" x14ac:dyDescent="0.25">
      <c r="A45" s="63"/>
      <c r="B45" s="36"/>
      <c r="C45" s="35"/>
      <c r="D45" s="35"/>
      <c r="E45" s="63"/>
      <c r="F45" s="36"/>
      <c r="G45" s="35"/>
      <c r="H45" s="35"/>
    </row>
    <row r="46" spans="1:8" ht="18.75" x14ac:dyDescent="0.25">
      <c r="A46" s="63"/>
      <c r="B46" s="36"/>
      <c r="C46" s="35"/>
      <c r="D46" s="35"/>
      <c r="E46" s="63"/>
      <c r="F46" s="36"/>
      <c r="G46" s="35"/>
      <c r="H46" s="35"/>
    </row>
    <row r="47" spans="1:8" ht="18.75" x14ac:dyDescent="0.25">
      <c r="A47" s="63"/>
      <c r="B47" s="36"/>
      <c r="C47" s="35"/>
      <c r="D47" s="35"/>
      <c r="E47" s="63"/>
      <c r="F47" s="36"/>
      <c r="G47" s="35"/>
      <c r="H47" s="35"/>
    </row>
    <row r="48" spans="1:8" ht="18.75" x14ac:dyDescent="0.25">
      <c r="A48" s="63"/>
      <c r="B48" s="36"/>
      <c r="C48" s="35"/>
      <c r="D48" s="35"/>
      <c r="E48" s="63"/>
      <c r="F48" s="36"/>
      <c r="G48" s="35"/>
      <c r="H48" s="35"/>
    </row>
    <row r="49" spans="1:8" ht="18.75" x14ac:dyDescent="0.25">
      <c r="A49" s="63"/>
      <c r="B49" s="36"/>
      <c r="C49" s="35"/>
      <c r="D49" s="35"/>
      <c r="E49" s="63"/>
      <c r="F49" s="36"/>
      <c r="G49" s="35"/>
      <c r="H49" s="35"/>
    </row>
    <row r="50" spans="1:8" ht="18.75" x14ac:dyDescent="0.25">
      <c r="A50" s="63"/>
      <c r="B50" s="36"/>
      <c r="C50" s="35"/>
      <c r="D50" s="35"/>
      <c r="E50" s="63"/>
      <c r="F50" s="36"/>
      <c r="G50" s="35"/>
      <c r="H50" s="35"/>
    </row>
    <row r="51" spans="1:8" ht="18.75" x14ac:dyDescent="0.25">
      <c r="A51" s="63"/>
      <c r="B51" s="36"/>
      <c r="C51" s="35"/>
      <c r="D51" s="35"/>
      <c r="E51" s="63"/>
      <c r="F51" s="36"/>
      <c r="G51" s="35"/>
      <c r="H51" s="35"/>
    </row>
    <row r="52" spans="1:8" ht="18.75" x14ac:dyDescent="0.25">
      <c r="A52" s="63"/>
      <c r="B52" s="36"/>
      <c r="C52" s="35"/>
      <c r="D52" s="35"/>
      <c r="E52" s="63"/>
      <c r="F52" s="36"/>
      <c r="G52" s="35"/>
      <c r="H52" s="35"/>
    </row>
    <row r="53" spans="1:8" ht="18.75" x14ac:dyDescent="0.25">
      <c r="A53" s="63"/>
      <c r="B53" s="36"/>
      <c r="C53" s="35"/>
      <c r="D53" s="35"/>
      <c r="E53" s="63"/>
      <c r="F53" s="36"/>
      <c r="G53" s="35"/>
      <c r="H53" s="35"/>
    </row>
    <row r="54" spans="1:8" ht="18.75" x14ac:dyDescent="0.25">
      <c r="A54" s="63"/>
      <c r="B54" s="36"/>
      <c r="C54" s="35"/>
      <c r="D54" s="35"/>
      <c r="E54" s="63"/>
      <c r="F54" s="36"/>
      <c r="G54" s="35"/>
      <c r="H54" s="35"/>
    </row>
    <row r="55" spans="1:8" ht="18.75" x14ac:dyDescent="0.25">
      <c r="A55" s="63"/>
      <c r="B55" s="36"/>
      <c r="C55" s="35"/>
      <c r="D55" s="35"/>
      <c r="E55" s="63"/>
      <c r="F55" s="36"/>
      <c r="G55" s="35"/>
      <c r="H55" s="35"/>
    </row>
    <row r="56" spans="1:8" ht="18.75" x14ac:dyDescent="0.25">
      <c r="A56" s="63"/>
      <c r="B56" s="36"/>
      <c r="C56" s="35"/>
      <c r="D56" s="35"/>
      <c r="E56" s="63"/>
      <c r="F56" s="36"/>
      <c r="G56" s="35"/>
      <c r="H56" s="35"/>
    </row>
    <row r="57" spans="1:8" ht="18.75" x14ac:dyDescent="0.25">
      <c r="A57" s="63"/>
      <c r="B57" s="36"/>
      <c r="C57" s="35"/>
      <c r="D57" s="35"/>
      <c r="E57" s="63"/>
      <c r="F57" s="36"/>
      <c r="G57" s="35"/>
      <c r="H57" s="35"/>
    </row>
    <row r="58" spans="1:8" ht="18.75" x14ac:dyDescent="0.25">
      <c r="A58" s="63"/>
      <c r="B58" s="36"/>
      <c r="C58" s="35"/>
      <c r="D58" s="35"/>
      <c r="E58" s="63"/>
      <c r="F58" s="36"/>
      <c r="G58" s="35"/>
      <c r="H58" s="35"/>
    </row>
    <row r="59" spans="1:8" ht="18.75" x14ac:dyDescent="0.25">
      <c r="A59" s="63"/>
      <c r="B59" s="36"/>
      <c r="C59" s="35"/>
      <c r="D59" s="35"/>
      <c r="E59" s="63"/>
      <c r="F59" s="36"/>
      <c r="G59" s="35"/>
      <c r="H59" s="35"/>
    </row>
    <row r="60" spans="1:8" ht="18.75" x14ac:dyDescent="0.25">
      <c r="A60" s="63"/>
      <c r="B60" s="36"/>
      <c r="C60" s="35"/>
      <c r="D60" s="35"/>
      <c r="E60" s="63"/>
      <c r="F60" s="36"/>
      <c r="G60" s="35"/>
      <c r="H60" s="35"/>
    </row>
    <row r="61" spans="1:8" ht="18.75" x14ac:dyDescent="0.25">
      <c r="A61" s="63"/>
      <c r="B61" s="36"/>
      <c r="C61" s="35"/>
      <c r="D61" s="35"/>
      <c r="E61" s="63"/>
      <c r="F61" s="36"/>
      <c r="G61" s="35"/>
      <c r="H61" s="35"/>
    </row>
    <row r="62" spans="1:8" ht="18.75" x14ac:dyDescent="0.25">
      <c r="A62" s="63"/>
      <c r="B62" s="36"/>
      <c r="C62" s="35"/>
      <c r="D62" s="35"/>
      <c r="E62" s="63"/>
      <c r="F62" s="36"/>
      <c r="G62" s="35"/>
      <c r="H62" s="35"/>
    </row>
    <row r="63" spans="1:8" ht="18.75" x14ac:dyDescent="0.25">
      <c r="A63" s="63"/>
      <c r="B63" s="36"/>
      <c r="C63" s="35"/>
      <c r="D63" s="35"/>
      <c r="E63" s="63"/>
      <c r="F63" s="36"/>
      <c r="G63" s="35"/>
      <c r="H63" s="35"/>
    </row>
    <row r="64" spans="1:8" ht="18.75" x14ac:dyDescent="0.25">
      <c r="A64" s="63"/>
      <c r="B64" s="36"/>
      <c r="C64" s="35"/>
      <c r="D64" s="35"/>
      <c r="E64" s="63"/>
      <c r="F64" s="36"/>
      <c r="G64" s="35"/>
      <c r="H64" s="35"/>
    </row>
    <row r="65" spans="1:8" ht="18.75" x14ac:dyDescent="0.25">
      <c r="A65" s="63"/>
      <c r="B65" s="36"/>
      <c r="C65" s="35"/>
      <c r="D65" s="35"/>
      <c r="E65" s="63"/>
      <c r="F65" s="36"/>
      <c r="G65" s="35"/>
      <c r="H65" s="35"/>
    </row>
    <row r="66" spans="1:8" ht="18.75" x14ac:dyDescent="0.25">
      <c r="A66" s="63"/>
      <c r="B66" s="36"/>
      <c r="C66" s="35"/>
      <c r="D66" s="35"/>
      <c r="E66" s="63"/>
      <c r="F66" s="36"/>
      <c r="G66" s="35"/>
      <c r="H66" s="35"/>
    </row>
    <row r="67" spans="1:8" ht="18.75" x14ac:dyDescent="0.25">
      <c r="A67" s="63"/>
      <c r="B67" s="36"/>
      <c r="C67" s="35"/>
      <c r="D67" s="35"/>
      <c r="E67" s="63"/>
      <c r="F67" s="36"/>
      <c r="G67" s="35"/>
      <c r="H67" s="35"/>
    </row>
    <row r="68" spans="1:8" ht="18.75" x14ac:dyDescent="0.25">
      <c r="A68" s="63"/>
      <c r="B68" s="36"/>
      <c r="C68" s="35"/>
      <c r="D68" s="35"/>
      <c r="E68" s="63"/>
      <c r="F68" s="36"/>
      <c r="G68" s="35"/>
      <c r="H68" s="35"/>
    </row>
    <row r="69" spans="1:8" ht="18.75" x14ac:dyDescent="0.25">
      <c r="A69" s="63"/>
      <c r="B69" s="36"/>
      <c r="C69" s="35"/>
      <c r="D69" s="35"/>
      <c r="E69" s="63"/>
      <c r="F69" s="36"/>
      <c r="G69" s="35"/>
      <c r="H69" s="35"/>
    </row>
    <row r="70" spans="1:8" ht="18.75" x14ac:dyDescent="0.25">
      <c r="A70" s="63"/>
      <c r="B70" s="36"/>
      <c r="C70" s="35"/>
      <c r="D70" s="35"/>
      <c r="E70" s="63"/>
      <c r="F70" s="36"/>
      <c r="G70" s="35"/>
      <c r="H70" s="35"/>
    </row>
    <row r="71" spans="1:8" ht="18.75" x14ac:dyDescent="0.25">
      <c r="A71" s="63"/>
      <c r="B71" s="36"/>
      <c r="C71" s="35"/>
      <c r="D71" s="35"/>
      <c r="E71" s="63"/>
      <c r="F71" s="36"/>
      <c r="G71" s="35"/>
      <c r="H71" s="35"/>
    </row>
    <row r="72" spans="1:8" ht="18.75" x14ac:dyDescent="0.25">
      <c r="A72" s="63"/>
      <c r="B72" s="36"/>
      <c r="C72" s="35"/>
      <c r="D72" s="35"/>
      <c r="E72" s="63"/>
      <c r="F72" s="36"/>
      <c r="G72" s="35"/>
      <c r="H72" s="35"/>
    </row>
    <row r="73" spans="1:8" ht="18.75" x14ac:dyDescent="0.25">
      <c r="A73" s="63"/>
      <c r="B73" s="36"/>
      <c r="C73" s="35"/>
      <c r="D73" s="35"/>
      <c r="E73" s="63"/>
      <c r="F73" s="36"/>
      <c r="G73" s="35"/>
      <c r="H73" s="35"/>
    </row>
    <row r="74" spans="1:8" ht="18.75" x14ac:dyDescent="0.25">
      <c r="A74" s="63"/>
      <c r="B74" s="36"/>
      <c r="C74" s="35"/>
      <c r="D74" s="35"/>
      <c r="E74" s="63"/>
      <c r="F74" s="36"/>
      <c r="G74" s="35"/>
      <c r="H74" s="35"/>
    </row>
    <row r="75" spans="1:8" ht="18.75" x14ac:dyDescent="0.25">
      <c r="A75" s="63"/>
      <c r="B75" s="36"/>
      <c r="C75" s="35"/>
      <c r="D75" s="35"/>
      <c r="E75" s="63"/>
      <c r="F75" s="36"/>
      <c r="G75" s="35"/>
      <c r="H75" s="35"/>
    </row>
    <row r="76" spans="1:8" ht="18.75" x14ac:dyDescent="0.25">
      <c r="A76" s="63"/>
      <c r="B76" s="36"/>
      <c r="C76" s="35"/>
      <c r="D76" s="35"/>
      <c r="E76" s="63"/>
      <c r="F76" s="36"/>
      <c r="G76" s="35"/>
      <c r="H76" s="35"/>
    </row>
    <row r="77" spans="1:8" ht="18.75" x14ac:dyDescent="0.25">
      <c r="A77" s="63"/>
      <c r="B77" s="36"/>
      <c r="C77" s="35"/>
      <c r="D77" s="35"/>
      <c r="E77" s="63"/>
      <c r="F77" s="36"/>
      <c r="G77" s="35"/>
      <c r="H77" s="35"/>
    </row>
    <row r="78" spans="1:8" ht="18.75" x14ac:dyDescent="0.25">
      <c r="A78" s="63"/>
      <c r="B78" s="36"/>
      <c r="C78" s="35"/>
      <c r="D78" s="35"/>
      <c r="E78" s="63"/>
      <c r="F78" s="36"/>
      <c r="G78" s="35"/>
      <c r="H78" s="35"/>
    </row>
    <row r="79" spans="1:8" ht="18.75" x14ac:dyDescent="0.25">
      <c r="A79" s="63"/>
      <c r="B79" s="36"/>
      <c r="C79" s="35"/>
      <c r="D79" s="35"/>
      <c r="E79" s="63"/>
      <c r="F79" s="36"/>
      <c r="G79" s="35"/>
      <c r="H79" s="35"/>
    </row>
    <row r="80" spans="1:8" ht="18.75" x14ac:dyDescent="0.25">
      <c r="A80" s="63"/>
      <c r="B80" s="36"/>
      <c r="C80" s="35"/>
      <c r="D80" s="35"/>
      <c r="E80" s="63"/>
      <c r="F80" s="36"/>
      <c r="G80" s="35"/>
      <c r="H80" s="35"/>
    </row>
    <row r="81" spans="1:8" ht="18.75" x14ac:dyDescent="0.25">
      <c r="A81" s="63"/>
      <c r="B81" s="36"/>
      <c r="C81" s="35"/>
      <c r="D81" s="35"/>
      <c r="E81" s="63"/>
      <c r="F81" s="36"/>
      <c r="G81" s="35"/>
      <c r="H81" s="35"/>
    </row>
    <row r="82" spans="1:8" ht="18.75" x14ac:dyDescent="0.25">
      <c r="A82" s="63"/>
      <c r="B82" s="36"/>
      <c r="C82" s="35"/>
      <c r="D82" s="35"/>
      <c r="E82" s="63"/>
      <c r="F82" s="36"/>
      <c r="G82" s="35"/>
      <c r="H82" s="35"/>
    </row>
    <row r="83" spans="1:8" ht="18.75" x14ac:dyDescent="0.25">
      <c r="A83" s="63"/>
      <c r="B83" s="36"/>
      <c r="C83" s="35"/>
      <c r="D83" s="35"/>
      <c r="E83" s="63"/>
      <c r="F83" s="36"/>
      <c r="G83" s="35"/>
      <c r="H83" s="35"/>
    </row>
    <row r="84" spans="1:8" ht="18.75" x14ac:dyDescent="0.25">
      <c r="A84" s="63"/>
      <c r="B84" s="36"/>
      <c r="C84" s="35"/>
      <c r="D84" s="35"/>
      <c r="E84" s="63"/>
      <c r="F84" s="36"/>
      <c r="G84" s="35"/>
      <c r="H84" s="35"/>
    </row>
    <row r="85" spans="1:8" ht="18.75" x14ac:dyDescent="0.25">
      <c r="A85" s="63"/>
      <c r="B85" s="36"/>
      <c r="C85" s="35"/>
      <c r="D85" s="35"/>
      <c r="E85" s="63"/>
      <c r="F85" s="36"/>
      <c r="G85" s="35"/>
      <c r="H85" s="35"/>
    </row>
    <row r="86" spans="1:8" ht="18.75" x14ac:dyDescent="0.25">
      <c r="A86" s="63"/>
      <c r="B86" s="36"/>
      <c r="C86" s="35"/>
      <c r="D86" s="35"/>
      <c r="E86" s="63"/>
      <c r="F86" s="36"/>
      <c r="G86" s="35"/>
      <c r="H86" s="35"/>
    </row>
    <row r="87" spans="1:8" ht="18.75" x14ac:dyDescent="0.25">
      <c r="A87" s="63"/>
      <c r="B87" s="36"/>
      <c r="C87" s="35"/>
      <c r="D87" s="35"/>
      <c r="E87" s="63"/>
      <c r="F87" s="36"/>
      <c r="G87" s="35"/>
      <c r="H87" s="35"/>
    </row>
    <row r="88" spans="1:8" ht="18.75" x14ac:dyDescent="0.25">
      <c r="A88" s="63"/>
      <c r="B88" s="36"/>
      <c r="C88" s="35"/>
      <c r="D88" s="35"/>
      <c r="E88" s="63"/>
      <c r="F88" s="36"/>
      <c r="G88" s="35"/>
      <c r="H88" s="35"/>
    </row>
    <row r="89" spans="1:8" ht="18.75" x14ac:dyDescent="0.25">
      <c r="A89" s="63"/>
      <c r="B89" s="36"/>
      <c r="C89" s="35"/>
      <c r="D89" s="35"/>
      <c r="E89" s="63"/>
      <c r="F89" s="36"/>
      <c r="G89" s="35"/>
      <c r="H89" s="35"/>
    </row>
    <row r="90" spans="1:8" ht="18.75" x14ac:dyDescent="0.25">
      <c r="A90" s="63"/>
      <c r="B90" s="36"/>
      <c r="C90" s="35"/>
      <c r="D90" s="35"/>
      <c r="E90" s="63"/>
      <c r="F90" s="36"/>
      <c r="G90" s="35"/>
      <c r="H90" s="35"/>
    </row>
    <row r="91" spans="1:8" ht="18.75" x14ac:dyDescent="0.25">
      <c r="A91" s="63"/>
      <c r="B91" s="36"/>
      <c r="C91" s="35"/>
      <c r="D91" s="35"/>
      <c r="E91" s="63"/>
      <c r="F91" s="36"/>
      <c r="G91" s="35"/>
      <c r="H91" s="35"/>
    </row>
    <row r="92" spans="1:8" ht="18.75" x14ac:dyDescent="0.25">
      <c r="A92" s="63"/>
      <c r="B92" s="36"/>
      <c r="C92" s="35"/>
      <c r="D92" s="35"/>
      <c r="E92" s="63"/>
      <c r="F92" s="36"/>
      <c r="G92" s="35"/>
      <c r="H92" s="35"/>
    </row>
    <row r="93" spans="1:8" ht="18.75" x14ac:dyDescent="0.25">
      <c r="A93" s="63"/>
      <c r="B93" s="36"/>
      <c r="C93" s="35"/>
      <c r="D93" s="35"/>
      <c r="E93" s="63"/>
      <c r="F93" s="36"/>
      <c r="G93" s="35"/>
      <c r="H93" s="35"/>
    </row>
    <row r="94" spans="1:8" ht="18.75" x14ac:dyDescent="0.25">
      <c r="A94" s="63"/>
      <c r="B94" s="36"/>
      <c r="C94" s="35"/>
      <c r="D94" s="35"/>
      <c r="E94" s="63"/>
      <c r="F94" s="36"/>
      <c r="G94" s="35"/>
      <c r="H94" s="35"/>
    </row>
    <row r="95" spans="1:8" ht="18.75" x14ac:dyDescent="0.25">
      <c r="A95" s="63"/>
      <c r="B95" s="36"/>
      <c r="C95" s="35"/>
      <c r="D95" s="35"/>
      <c r="E95" s="63"/>
      <c r="F95" s="36"/>
      <c r="G95" s="35"/>
      <c r="H95" s="35"/>
    </row>
    <row r="96" spans="1:8" ht="18.75" x14ac:dyDescent="0.25">
      <c r="A96" s="63"/>
      <c r="B96" s="36"/>
      <c r="C96" s="35"/>
      <c r="D96" s="35"/>
      <c r="E96" s="63"/>
      <c r="F96" s="36"/>
      <c r="G96" s="35"/>
      <c r="H96" s="35"/>
    </row>
    <row r="97" spans="1:8" ht="18.75" x14ac:dyDescent="0.25">
      <c r="A97" s="63"/>
      <c r="B97" s="36"/>
      <c r="C97" s="35"/>
      <c r="D97" s="35"/>
      <c r="E97" s="63"/>
      <c r="F97" s="36"/>
      <c r="G97" s="35"/>
      <c r="H97" s="35"/>
    </row>
    <row r="98" spans="1:8" ht="18.75" x14ac:dyDescent="0.25">
      <c r="A98" s="63"/>
      <c r="B98" s="36"/>
      <c r="C98" s="35"/>
      <c r="D98" s="35"/>
      <c r="E98" s="63"/>
      <c r="F98" s="36"/>
      <c r="G98" s="35"/>
      <c r="H98" s="35"/>
    </row>
    <row r="99" spans="1:8" ht="18.75" x14ac:dyDescent="0.25">
      <c r="A99" s="63"/>
      <c r="B99" s="36"/>
      <c r="C99" s="35"/>
      <c r="D99" s="35"/>
      <c r="E99" s="63"/>
      <c r="F99" s="36"/>
      <c r="G99" s="35"/>
      <c r="H99" s="35"/>
    </row>
    <row r="100" spans="1:8" ht="18.75" x14ac:dyDescent="0.25">
      <c r="A100" s="63"/>
      <c r="B100" s="36"/>
      <c r="C100" s="35"/>
      <c r="D100" s="35"/>
      <c r="E100" s="63"/>
      <c r="F100" s="36"/>
      <c r="G100" s="35"/>
      <c r="H100" s="35"/>
    </row>
    <row r="101" spans="1:8" ht="18.75" x14ac:dyDescent="0.25">
      <c r="A101" s="63"/>
      <c r="B101" s="36"/>
      <c r="C101" s="35"/>
      <c r="D101" s="35"/>
      <c r="E101" s="63"/>
      <c r="F101" s="36"/>
      <c r="G101" s="35"/>
      <c r="H101" s="35"/>
    </row>
    <row r="102" spans="1:8" ht="18.75" x14ac:dyDescent="0.25">
      <c r="A102" s="63"/>
      <c r="B102" s="36"/>
      <c r="C102" s="35"/>
      <c r="D102" s="35"/>
      <c r="E102" s="63"/>
      <c r="F102" s="36"/>
      <c r="G102" s="35"/>
      <c r="H102" s="35"/>
    </row>
    <row r="103" spans="1:8" ht="18.75" x14ac:dyDescent="0.25">
      <c r="A103" s="63"/>
      <c r="B103" s="36"/>
      <c r="C103" s="35"/>
      <c r="D103" s="35"/>
      <c r="E103" s="63"/>
      <c r="F103" s="36"/>
      <c r="G103" s="35"/>
      <c r="H103" s="35"/>
    </row>
    <row r="104" spans="1:8" ht="18.75" x14ac:dyDescent="0.25">
      <c r="A104" s="63"/>
      <c r="B104" s="36"/>
      <c r="C104" s="35"/>
      <c r="D104" s="35"/>
      <c r="E104" s="63"/>
      <c r="F104" s="36"/>
      <c r="G104" s="35"/>
      <c r="H104" s="35"/>
    </row>
    <row r="105" spans="1:8" ht="18.75" x14ac:dyDescent="0.25">
      <c r="A105" s="63"/>
      <c r="B105" s="36"/>
      <c r="C105" s="35"/>
      <c r="D105" s="35"/>
      <c r="E105" s="63"/>
      <c r="F105" s="36"/>
      <c r="G105" s="35"/>
      <c r="H105" s="35"/>
    </row>
    <row r="106" spans="1:8" ht="18.75" x14ac:dyDescent="0.25">
      <c r="A106" s="63"/>
      <c r="B106" s="36"/>
      <c r="C106" s="35"/>
      <c r="D106" s="35"/>
      <c r="E106" s="63"/>
      <c r="F106" s="36"/>
      <c r="G106" s="35"/>
      <c r="H106" s="35"/>
    </row>
    <row r="107" spans="1:8" ht="18.75" x14ac:dyDescent="0.25">
      <c r="A107" s="63"/>
      <c r="B107" s="36"/>
      <c r="C107" s="35"/>
      <c r="D107" s="35"/>
      <c r="E107" s="63"/>
      <c r="F107" s="36"/>
      <c r="G107" s="35"/>
      <c r="H107" s="35"/>
    </row>
    <row r="108" spans="1:8" ht="18.75" x14ac:dyDescent="0.25">
      <c r="A108" s="63"/>
      <c r="B108" s="36"/>
      <c r="C108" s="35"/>
      <c r="D108" s="35"/>
      <c r="E108" s="63"/>
      <c r="F108" s="36"/>
      <c r="G108" s="35"/>
      <c r="H108" s="35"/>
    </row>
    <row r="109" spans="1:8" ht="18.75" x14ac:dyDescent="0.25">
      <c r="A109" s="63"/>
      <c r="B109" s="36"/>
      <c r="C109" s="35"/>
      <c r="D109" s="35"/>
      <c r="E109" s="63"/>
      <c r="F109" s="36"/>
      <c r="G109" s="35"/>
      <c r="H109" s="35"/>
    </row>
    <row r="110" spans="1:8" ht="18.75" x14ac:dyDescent="0.25">
      <c r="A110" s="63"/>
      <c r="B110" s="36"/>
      <c r="C110" s="35"/>
      <c r="D110" s="35"/>
      <c r="E110" s="63"/>
      <c r="F110" s="36"/>
      <c r="G110" s="35"/>
      <c r="H110" s="35"/>
    </row>
    <row r="111" spans="1:8" ht="18.75" x14ac:dyDescent="0.25">
      <c r="A111" s="63"/>
      <c r="B111" s="36"/>
      <c r="C111" s="35"/>
      <c r="D111" s="35"/>
      <c r="E111" s="63"/>
      <c r="F111" s="36"/>
      <c r="G111" s="35"/>
      <c r="H111" s="35"/>
    </row>
    <row r="112" spans="1:8" ht="18.75" x14ac:dyDescent="0.25">
      <c r="A112" s="63"/>
      <c r="B112" s="36"/>
      <c r="C112" s="35"/>
      <c r="D112" s="35"/>
      <c r="E112" s="63"/>
      <c r="F112" s="36"/>
      <c r="G112" s="35"/>
      <c r="H112" s="35"/>
    </row>
    <row r="113" spans="1:8" ht="18.75" x14ac:dyDescent="0.25">
      <c r="A113" s="63"/>
      <c r="B113" s="36"/>
      <c r="C113" s="35"/>
      <c r="D113" s="35"/>
      <c r="E113" s="63"/>
      <c r="F113" s="36"/>
      <c r="G113" s="35"/>
      <c r="H113" s="35"/>
    </row>
    <row r="114" spans="1:8" ht="18.75" x14ac:dyDescent="0.25">
      <c r="A114" s="63"/>
      <c r="B114" s="36"/>
      <c r="C114" s="35"/>
      <c r="D114" s="35"/>
      <c r="E114" s="63"/>
      <c r="F114" s="36"/>
      <c r="G114" s="35"/>
      <c r="H114" s="35"/>
    </row>
    <row r="115" spans="1:8" ht="18.75" x14ac:dyDescent="0.25">
      <c r="A115" s="63"/>
      <c r="B115" s="36"/>
      <c r="C115" s="35"/>
      <c r="D115" s="35"/>
      <c r="E115" s="63"/>
      <c r="F115" s="36"/>
      <c r="G115" s="35"/>
      <c r="H115" s="35"/>
    </row>
    <row r="116" spans="1:8" ht="18.75" x14ac:dyDescent="0.25">
      <c r="A116" s="63"/>
      <c r="B116" s="36"/>
      <c r="C116" s="35"/>
      <c r="D116" s="35"/>
      <c r="E116" s="63"/>
      <c r="F116" s="36"/>
      <c r="G116" s="35"/>
      <c r="H116" s="35"/>
    </row>
    <row r="117" spans="1:8" ht="18.75" x14ac:dyDescent="0.25">
      <c r="A117" s="63"/>
      <c r="B117" s="36"/>
      <c r="C117" s="35"/>
      <c r="D117" s="35"/>
      <c r="E117" s="63"/>
      <c r="F117" s="36"/>
      <c r="G117" s="35"/>
      <c r="H117" s="35"/>
    </row>
    <row r="118" spans="1:8" ht="18.75" x14ac:dyDescent="0.25">
      <c r="A118" s="63"/>
      <c r="B118" s="36"/>
      <c r="C118" s="35"/>
      <c r="D118" s="35"/>
      <c r="E118" s="63"/>
      <c r="F118" s="36"/>
      <c r="G118" s="35"/>
      <c r="H118" s="35"/>
    </row>
    <row r="119" spans="1:8" ht="18.75" x14ac:dyDescent="0.25">
      <c r="A119" s="63"/>
      <c r="B119" s="36"/>
      <c r="C119" s="35"/>
      <c r="D119" s="35"/>
      <c r="E119" s="63"/>
      <c r="F119" s="36"/>
      <c r="G119" s="35"/>
      <c r="H119" s="35"/>
    </row>
    <row r="120" spans="1:8" ht="18.75" x14ac:dyDescent="0.25">
      <c r="A120" s="63"/>
      <c r="B120" s="36"/>
      <c r="C120" s="35"/>
      <c r="D120" s="35"/>
      <c r="E120" s="63"/>
      <c r="F120" s="36"/>
      <c r="G120" s="35"/>
      <c r="H120" s="35"/>
    </row>
    <row r="121" spans="1:8" ht="18.75" x14ac:dyDescent="0.25">
      <c r="A121" s="63"/>
      <c r="B121" s="36"/>
      <c r="C121" s="35"/>
      <c r="D121" s="35"/>
      <c r="E121" s="63"/>
      <c r="F121" s="36"/>
      <c r="G121" s="35"/>
      <c r="H121" s="35"/>
    </row>
    <row r="122" spans="1:8" ht="18.75" x14ac:dyDescent="0.25">
      <c r="A122" s="63"/>
      <c r="B122" s="36"/>
      <c r="C122" s="35"/>
      <c r="D122" s="35"/>
      <c r="E122" s="63"/>
      <c r="F122" s="36"/>
      <c r="G122" s="35"/>
      <c r="H122" s="35"/>
    </row>
    <row r="123" spans="1:8" ht="18.75" x14ac:dyDescent="0.25">
      <c r="A123" s="63"/>
      <c r="B123" s="36"/>
      <c r="C123" s="35"/>
      <c r="D123" s="35"/>
      <c r="E123" s="63"/>
      <c r="F123" s="36"/>
      <c r="G123" s="35"/>
      <c r="H123" s="35"/>
    </row>
    <row r="124" spans="1:8" ht="18.75" x14ac:dyDescent="0.25">
      <c r="A124" s="63"/>
      <c r="B124" s="36"/>
      <c r="C124" s="35"/>
      <c r="D124" s="35"/>
      <c r="E124" s="63"/>
      <c r="F124" s="36"/>
      <c r="G124" s="35"/>
      <c r="H124" s="35"/>
    </row>
    <row r="125" spans="1:8" ht="18.75" x14ac:dyDescent="0.25">
      <c r="A125" s="63"/>
      <c r="B125" s="36"/>
      <c r="C125" s="35"/>
      <c r="D125" s="35"/>
      <c r="E125" s="63"/>
      <c r="F125" s="36"/>
      <c r="G125" s="35"/>
      <c r="H125" s="35"/>
    </row>
    <row r="126" spans="1:8" ht="18.75" x14ac:dyDescent="0.25">
      <c r="A126" s="63"/>
      <c r="B126" s="36"/>
      <c r="C126" s="35"/>
      <c r="D126" s="35"/>
      <c r="E126" s="63"/>
      <c r="F126" s="36"/>
      <c r="G126" s="35"/>
      <c r="H126" s="35"/>
    </row>
    <row r="127" spans="1:8" ht="18.75" x14ac:dyDescent="0.25">
      <c r="A127" s="63"/>
      <c r="B127" s="36"/>
      <c r="C127" s="35"/>
      <c r="D127" s="35"/>
      <c r="E127" s="63"/>
      <c r="F127" s="36"/>
      <c r="G127" s="35"/>
      <c r="H127" s="35"/>
    </row>
    <row r="128" spans="1:8" ht="18.75" x14ac:dyDescent="0.25">
      <c r="A128" s="63"/>
      <c r="B128" s="36"/>
      <c r="C128" s="35"/>
      <c r="D128" s="35"/>
      <c r="E128" s="63"/>
      <c r="F128" s="36"/>
      <c r="G128" s="35"/>
      <c r="H128" s="35"/>
    </row>
    <row r="129" spans="1:8" ht="18.75" x14ac:dyDescent="0.25">
      <c r="A129" s="63"/>
      <c r="B129" s="36"/>
      <c r="C129" s="35"/>
      <c r="D129" s="35"/>
      <c r="E129" s="63"/>
      <c r="F129" s="36"/>
      <c r="G129" s="35"/>
      <c r="H129" s="35"/>
    </row>
    <row r="130" spans="1:8" ht="18.75" x14ac:dyDescent="0.25">
      <c r="A130" s="63"/>
      <c r="B130" s="36"/>
      <c r="C130" s="35"/>
      <c r="D130" s="35"/>
      <c r="E130" s="63"/>
      <c r="F130" s="36"/>
      <c r="G130" s="35"/>
      <c r="H130" s="35"/>
    </row>
    <row r="131" spans="1:8" ht="18.75" x14ac:dyDescent="0.25">
      <c r="A131" s="63"/>
      <c r="B131" s="36"/>
      <c r="C131" s="35"/>
      <c r="D131" s="35"/>
      <c r="E131" s="63"/>
      <c r="F131" s="36"/>
      <c r="G131" s="35"/>
      <c r="H131" s="35"/>
    </row>
    <row r="132" spans="1:8" ht="18.75" x14ac:dyDescent="0.25">
      <c r="A132" s="63"/>
      <c r="B132" s="36"/>
      <c r="C132" s="35"/>
      <c r="D132" s="35"/>
      <c r="E132" s="63"/>
      <c r="F132" s="36"/>
      <c r="G132" s="35"/>
      <c r="H132" s="35"/>
    </row>
    <row r="133" spans="1:8" ht="18.75" x14ac:dyDescent="0.25">
      <c r="A133" s="63"/>
      <c r="B133" s="36"/>
      <c r="C133" s="35"/>
      <c r="D133" s="35"/>
      <c r="E133" s="63"/>
      <c r="F133" s="36"/>
      <c r="G133" s="35"/>
      <c r="H133" s="35"/>
    </row>
    <row r="134" spans="1:8" ht="18.75" x14ac:dyDescent="0.25">
      <c r="A134" s="63"/>
      <c r="B134" s="36"/>
      <c r="C134" s="35"/>
      <c r="D134" s="35"/>
      <c r="E134" s="63"/>
      <c r="F134" s="36"/>
      <c r="G134" s="35"/>
      <c r="H134" s="35"/>
    </row>
  </sheetData>
  <mergeCells count="2">
    <mergeCell ref="A1:D1"/>
    <mergeCell ref="H11:H12"/>
  </mergeCells>
  <hyperlinks>
    <hyperlink ref="D4" r:id="rId1"/>
    <hyperlink ref="D5" r:id="rId2"/>
    <hyperlink ref="D6" r:id="rId3"/>
    <hyperlink ref="D7" r:id="rId4"/>
    <hyperlink ref="D8" r:id="rId5"/>
  </hyperlinks>
  <pageMargins left="0.7" right="0.7" top="0.75" bottom="0.75" header="0.3" footer="0.3"/>
  <pageSetup paperSize="9" orientation="portrait"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view="pageBreakPreview" zoomScaleNormal="100" zoomScaleSheetLayoutView="100" workbookViewId="0">
      <selection activeCell="B4" sqref="B4"/>
    </sheetView>
  </sheetViews>
  <sheetFormatPr defaultRowHeight="15" x14ac:dyDescent="0.25"/>
  <cols>
    <col min="2" max="2" width="27.42578125" customWidth="1"/>
    <col min="3" max="3" width="45.42578125" customWidth="1"/>
    <col min="4" max="4" width="31.85546875" customWidth="1"/>
  </cols>
  <sheetData>
    <row r="1" spans="1:4" ht="18.75" x14ac:dyDescent="0.25">
      <c r="A1" s="316" t="s">
        <v>164</v>
      </c>
      <c r="B1" s="316"/>
      <c r="C1" s="316"/>
      <c r="D1" s="316"/>
    </row>
    <row r="2" spans="1:4" ht="18.75" x14ac:dyDescent="0.25">
      <c r="A2" s="29" t="s">
        <v>55</v>
      </c>
      <c r="B2" s="29" t="s">
        <v>165</v>
      </c>
      <c r="C2" s="29" t="s">
        <v>166</v>
      </c>
      <c r="D2" s="29" t="s">
        <v>167</v>
      </c>
    </row>
    <row r="3" spans="1:4" ht="150" x14ac:dyDescent="0.25">
      <c r="A3" s="47">
        <v>1</v>
      </c>
      <c r="B3" s="41" t="s">
        <v>168</v>
      </c>
      <c r="C3" s="72" t="s">
        <v>419</v>
      </c>
      <c r="D3" s="36">
        <v>100</v>
      </c>
    </row>
    <row r="4" spans="1:4" ht="56.25" x14ac:dyDescent="0.25">
      <c r="A4" s="47">
        <v>2</v>
      </c>
      <c r="B4" s="41" t="s">
        <v>169</v>
      </c>
      <c r="C4" s="73"/>
      <c r="D4" s="36"/>
    </row>
    <row r="5" spans="1:4" ht="31.5" x14ac:dyDescent="0.25">
      <c r="A5" s="47">
        <v>3</v>
      </c>
      <c r="B5" s="41" t="s">
        <v>170</v>
      </c>
      <c r="C5" s="151" t="s">
        <v>460</v>
      </c>
      <c r="D5" s="36">
        <v>450</v>
      </c>
    </row>
    <row r="6" spans="1:4" ht="18.75" x14ac:dyDescent="0.25">
      <c r="A6" s="47">
        <v>4</v>
      </c>
      <c r="B6" s="32" t="s">
        <v>152</v>
      </c>
      <c r="C6" s="152"/>
      <c r="D6" s="36"/>
    </row>
  </sheetData>
  <mergeCells count="1">
    <mergeCell ref="A1:D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view="pageBreakPreview" zoomScale="80" zoomScaleNormal="80" zoomScaleSheetLayoutView="80" workbookViewId="0">
      <selection activeCell="E6" sqref="E6"/>
    </sheetView>
  </sheetViews>
  <sheetFormatPr defaultColWidth="9.140625" defaultRowHeight="15" x14ac:dyDescent="0.25"/>
  <cols>
    <col min="1" max="1" width="11.42578125" style="1" customWidth="1"/>
    <col min="2" max="2" width="12.5703125" style="1" customWidth="1"/>
    <col min="3" max="3" width="21.28515625" style="1" customWidth="1"/>
    <col min="4" max="4" width="13.140625" style="1" customWidth="1"/>
    <col min="5" max="5" width="24" style="1" customWidth="1"/>
    <col min="6" max="6" width="21.5703125" style="1" customWidth="1"/>
    <col min="7" max="7" width="11.28515625" style="1" customWidth="1"/>
    <col min="8" max="8" width="12.5703125" style="1" customWidth="1"/>
    <col min="9" max="9" width="11.5703125" style="1" customWidth="1"/>
    <col min="10" max="10" width="11.28515625" style="1" bestFit="1" customWidth="1"/>
    <col min="11" max="11" width="23.85546875" style="1" customWidth="1"/>
    <col min="12" max="12" width="22.140625" style="1" customWidth="1"/>
    <col min="13" max="13" width="18.42578125" style="1" customWidth="1"/>
    <col min="14" max="33" width="9.140625" style="1"/>
    <col min="34" max="34" width="12.28515625" style="1" bestFit="1" customWidth="1"/>
    <col min="35" max="16384" width="9.140625" style="1"/>
  </cols>
  <sheetData>
    <row r="1" spans="1:13" ht="18.75" customHeight="1" x14ac:dyDescent="0.25">
      <c r="A1" s="361" t="s">
        <v>251</v>
      </c>
      <c r="B1" s="362"/>
      <c r="C1" s="362"/>
      <c r="D1" s="362"/>
      <c r="E1" s="362"/>
      <c r="F1" s="362"/>
      <c r="G1" s="362"/>
      <c r="H1" s="362"/>
      <c r="I1" s="362"/>
      <c r="J1" s="362"/>
      <c r="K1" s="362"/>
      <c r="L1" s="363"/>
    </row>
    <row r="2" spans="1:13" ht="19.5" customHeight="1" x14ac:dyDescent="0.3">
      <c r="A2" s="364" t="s">
        <v>252</v>
      </c>
      <c r="B2" s="365"/>
      <c r="C2" s="365"/>
      <c r="D2" s="365"/>
      <c r="E2" s="365"/>
      <c r="F2" s="365"/>
      <c r="G2" s="365"/>
      <c r="H2" s="365"/>
      <c r="I2" s="365"/>
      <c r="J2" s="365"/>
      <c r="K2" s="365"/>
      <c r="L2" s="366"/>
    </row>
    <row r="3" spans="1:13" ht="18.75" x14ac:dyDescent="0.3">
      <c r="A3" s="306" t="s">
        <v>171</v>
      </c>
      <c r="B3" s="367" t="s">
        <v>172</v>
      </c>
      <c r="C3" s="367"/>
      <c r="D3" s="367"/>
      <c r="E3" s="367"/>
      <c r="F3" s="367"/>
      <c r="G3" s="367"/>
      <c r="H3" s="367"/>
      <c r="I3" s="367"/>
      <c r="J3" s="367"/>
      <c r="K3" s="367"/>
      <c r="L3" s="368"/>
    </row>
    <row r="4" spans="1:13" ht="19.5" customHeight="1" x14ac:dyDescent="0.25">
      <c r="A4" s="306"/>
      <c r="B4" s="307" t="s">
        <v>173</v>
      </c>
      <c r="C4" s="307" t="s">
        <v>174</v>
      </c>
      <c r="D4" s="307" t="s">
        <v>175</v>
      </c>
      <c r="E4" s="307"/>
      <c r="F4" s="307" t="s">
        <v>176</v>
      </c>
      <c r="G4" s="369" t="s">
        <v>244</v>
      </c>
      <c r="H4" s="307" t="s">
        <v>177</v>
      </c>
      <c r="I4" s="307" t="s">
        <v>178</v>
      </c>
      <c r="J4" s="307" t="s">
        <v>179</v>
      </c>
      <c r="K4" s="307" t="s">
        <v>180</v>
      </c>
      <c r="L4" s="308" t="s">
        <v>181</v>
      </c>
    </row>
    <row r="5" spans="1:13" ht="37.5" customHeight="1" x14ac:dyDescent="0.25">
      <c r="A5" s="306"/>
      <c r="B5" s="307"/>
      <c r="C5" s="307"/>
      <c r="D5" s="91" t="s">
        <v>182</v>
      </c>
      <c r="E5" s="91" t="s">
        <v>183</v>
      </c>
      <c r="F5" s="307"/>
      <c r="G5" s="370"/>
      <c r="H5" s="307"/>
      <c r="I5" s="307"/>
      <c r="J5" s="307"/>
      <c r="K5" s="307"/>
      <c r="L5" s="308"/>
    </row>
    <row r="6" spans="1:13" s="88" customFormat="1" ht="36" customHeight="1" x14ac:dyDescent="0.3">
      <c r="A6" s="95">
        <f>SUM(B6:L6)-A10</f>
        <v>209</v>
      </c>
      <c r="B6" s="117">
        <v>1</v>
      </c>
      <c r="C6" s="118">
        <v>4</v>
      </c>
      <c r="D6" s="118">
        <v>17</v>
      </c>
      <c r="E6" s="118"/>
      <c r="F6" s="118">
        <v>157</v>
      </c>
      <c r="G6" s="118">
        <v>1</v>
      </c>
      <c r="H6" s="118">
        <v>0</v>
      </c>
      <c r="I6" s="118">
        <v>0</v>
      </c>
      <c r="J6" s="118">
        <v>0</v>
      </c>
      <c r="K6" s="118">
        <v>26</v>
      </c>
      <c r="L6" s="119">
        <v>49</v>
      </c>
      <c r="M6" s="87"/>
    </row>
    <row r="7" spans="1:13" ht="18.75" customHeight="1" x14ac:dyDescent="0.3">
      <c r="A7" s="375" t="str">
        <f>IF(A6=B6+C6+D6+E6+F6+G6+H6+I6+J6+K6+L6-A10,"ПРАВИЛЬНО"," НЕПРАВИЛЬНО")</f>
        <v>ПРАВИЛЬНО</v>
      </c>
      <c r="B7" s="376"/>
      <c r="C7" s="377" t="s">
        <v>184</v>
      </c>
      <c r="D7" s="377"/>
      <c r="E7" s="377"/>
      <c r="F7" s="377"/>
      <c r="G7" s="377"/>
      <c r="H7" s="377"/>
      <c r="I7" s="377"/>
      <c r="J7" s="377"/>
      <c r="K7" s="377"/>
      <c r="L7" s="378"/>
      <c r="M7" s="5"/>
    </row>
    <row r="8" spans="1:13" ht="36" customHeight="1" x14ac:dyDescent="0.25">
      <c r="A8" s="96">
        <f>SUM(B8:L8)</f>
        <v>100</v>
      </c>
      <c r="B8" s="74">
        <f>100/A6*(B6-B10)</f>
        <v>0.4784688995215311</v>
      </c>
      <c r="C8" s="74">
        <f>100/A6*(C6-C10)</f>
        <v>1.9138755980861244</v>
      </c>
      <c r="D8" s="74">
        <f>100/A6*(D6-D10)</f>
        <v>8.133971291866029</v>
      </c>
      <c r="E8" s="74">
        <f>100/A6*(E6-E10)</f>
        <v>0</v>
      </c>
      <c r="F8" s="74">
        <f>100/A6*(F6-F10)</f>
        <v>60.28708133971292</v>
      </c>
      <c r="G8" s="74">
        <f>100/A6*(G6-G10)</f>
        <v>0.4784688995215311</v>
      </c>
      <c r="H8" s="74">
        <f>100/A6*(H6-H10)</f>
        <v>0</v>
      </c>
      <c r="I8" s="74">
        <f>100/A6*(I6-I10)</f>
        <v>0</v>
      </c>
      <c r="J8" s="74">
        <f>100/A6*(J6-J10)</f>
        <v>0</v>
      </c>
      <c r="K8" s="74">
        <f>100/A6*(K6-K10)</f>
        <v>10.526315789473685</v>
      </c>
      <c r="L8" s="97">
        <f>100/A6*(L6-L10)</f>
        <v>18.181818181818183</v>
      </c>
      <c r="M8" s="89"/>
    </row>
    <row r="9" spans="1:13" ht="19.5" customHeight="1" x14ac:dyDescent="0.3">
      <c r="A9" s="371" t="s">
        <v>185</v>
      </c>
      <c r="B9" s="367"/>
      <c r="C9" s="367"/>
      <c r="D9" s="367"/>
      <c r="E9" s="367"/>
      <c r="F9" s="367"/>
      <c r="G9" s="367"/>
      <c r="H9" s="367"/>
      <c r="I9" s="367"/>
      <c r="J9" s="367"/>
      <c r="K9" s="367"/>
      <c r="L9" s="368"/>
      <c r="M9" s="5"/>
    </row>
    <row r="10" spans="1:13" s="45" customFormat="1" ht="36" customHeight="1" x14ac:dyDescent="0.25">
      <c r="A10" s="98">
        <f>SUM(B10:L10)</f>
        <v>46</v>
      </c>
      <c r="B10" s="120">
        <v>0</v>
      </c>
      <c r="C10" s="121">
        <v>0</v>
      </c>
      <c r="D10" s="121">
        <v>0</v>
      </c>
      <c r="E10" s="121">
        <v>0</v>
      </c>
      <c r="F10" s="121">
        <v>31</v>
      </c>
      <c r="G10" s="121">
        <v>0</v>
      </c>
      <c r="H10" s="121">
        <v>0</v>
      </c>
      <c r="I10" s="121">
        <v>0</v>
      </c>
      <c r="J10" s="121">
        <v>0</v>
      </c>
      <c r="K10" s="121">
        <v>4</v>
      </c>
      <c r="L10" s="122">
        <v>11</v>
      </c>
    </row>
    <row r="11" spans="1:13" ht="19.5" customHeight="1" x14ac:dyDescent="0.25">
      <c r="A11" s="372" t="s">
        <v>186</v>
      </c>
      <c r="B11" s="373"/>
      <c r="C11" s="373"/>
      <c r="D11" s="373"/>
      <c r="E11" s="373"/>
      <c r="F11" s="373"/>
      <c r="G11" s="373"/>
      <c r="H11" s="373"/>
      <c r="I11" s="373"/>
      <c r="J11" s="373"/>
      <c r="K11" s="373"/>
      <c r="L11" s="374"/>
    </row>
    <row r="12" spans="1:13" s="90" customFormat="1" ht="36" customHeight="1" thickBot="1" x14ac:dyDescent="0.35">
      <c r="A12" s="256">
        <f>SUM(B12:L12)</f>
        <v>26</v>
      </c>
      <c r="B12" s="257">
        <v>0</v>
      </c>
      <c r="C12" s="258">
        <v>0</v>
      </c>
      <c r="D12" s="258">
        <v>0</v>
      </c>
      <c r="E12" s="258">
        <v>0</v>
      </c>
      <c r="F12" s="258">
        <v>14</v>
      </c>
      <c r="G12" s="258">
        <v>0</v>
      </c>
      <c r="H12" s="258">
        <v>0</v>
      </c>
      <c r="I12" s="258">
        <v>0</v>
      </c>
      <c r="J12" s="258">
        <v>0</v>
      </c>
      <c r="K12" s="258">
        <v>4</v>
      </c>
      <c r="L12" s="259">
        <v>8</v>
      </c>
    </row>
    <row r="13" spans="1:13" s="90" customFormat="1" ht="18.75" x14ac:dyDescent="0.3"/>
    <row r="14" spans="1:13" s="90" customFormat="1" ht="18.75" x14ac:dyDescent="0.3"/>
    <row r="15" spans="1:13" s="90" customFormat="1" ht="18.75" x14ac:dyDescent="0.3"/>
    <row r="16" spans="1:13" s="90" customFormat="1" ht="18.75" x14ac:dyDescent="0.3"/>
    <row r="17" s="90" customFormat="1" ht="18.75" x14ac:dyDescent="0.3"/>
    <row r="18" s="90" customFormat="1" ht="18.75" x14ac:dyDescent="0.3"/>
    <row r="19" s="90" customFormat="1" ht="18.75" x14ac:dyDescent="0.3"/>
    <row r="20" s="90" customFormat="1" ht="18.75" x14ac:dyDescent="0.3"/>
    <row r="21" s="90" customFormat="1" ht="18.75" x14ac:dyDescent="0.3"/>
    <row r="22" s="90" customFormat="1" ht="18.75" x14ac:dyDescent="0.3"/>
    <row r="23" s="90" customFormat="1" ht="18.75" x14ac:dyDescent="0.3"/>
    <row r="24" s="90" customFormat="1" ht="18.75" x14ac:dyDescent="0.3"/>
    <row r="25" s="90" customFormat="1" ht="18.75" x14ac:dyDescent="0.3"/>
    <row r="26" s="90" customFormat="1" ht="18.75" x14ac:dyDescent="0.3"/>
    <row r="27" s="90" customFormat="1" ht="18.75" x14ac:dyDescent="0.3"/>
    <row r="28" s="90" customFormat="1" ht="18.75" x14ac:dyDescent="0.3"/>
    <row r="29" s="90" customFormat="1" ht="18.75" x14ac:dyDescent="0.3"/>
    <row r="30" s="90" customFormat="1" ht="18.75" x14ac:dyDescent="0.3"/>
    <row r="31" s="90" customFormat="1" ht="18.75" x14ac:dyDescent="0.3"/>
    <row r="32" s="90" customFormat="1" ht="18.75" x14ac:dyDescent="0.3"/>
    <row r="33" s="90" customFormat="1" ht="18.75" x14ac:dyDescent="0.3"/>
    <row r="34" s="90" customFormat="1" ht="18.75" x14ac:dyDescent="0.3"/>
    <row r="35" s="90" customFormat="1" ht="18.75" x14ac:dyDescent="0.3"/>
    <row r="36" s="90" customFormat="1" ht="18.75" x14ac:dyDescent="0.3"/>
    <row r="37" s="90" customFormat="1" ht="18.75" x14ac:dyDescent="0.3"/>
    <row r="38" s="90" customFormat="1" ht="18.75" x14ac:dyDescent="0.3"/>
    <row r="39" s="90" customFormat="1" ht="18.75" x14ac:dyDescent="0.3"/>
    <row r="40" s="90" customFormat="1" ht="18.75" x14ac:dyDescent="0.3"/>
    <row r="41" s="90" customFormat="1" ht="18.75" x14ac:dyDescent="0.3"/>
    <row r="42" s="90" customFormat="1" ht="18.75" x14ac:dyDescent="0.3"/>
    <row r="43" s="90" customFormat="1" ht="18.75" x14ac:dyDescent="0.3"/>
    <row r="44" s="90" customFormat="1" ht="18.75" x14ac:dyDescent="0.3"/>
    <row r="45" s="90" customFormat="1" ht="18.75" x14ac:dyDescent="0.3"/>
    <row r="46" s="90" customFormat="1" ht="18.75" x14ac:dyDescent="0.3"/>
    <row r="47" s="90" customFormat="1" ht="18.75" x14ac:dyDescent="0.3"/>
    <row r="48" s="90" customFormat="1" ht="18.75" x14ac:dyDescent="0.3"/>
    <row r="49" s="90" customFormat="1" ht="18.75" x14ac:dyDescent="0.3"/>
    <row r="50" s="90" customFormat="1" ht="18.75" x14ac:dyDescent="0.3"/>
    <row r="51" s="90" customFormat="1" ht="18.75" x14ac:dyDescent="0.3"/>
    <row r="52" s="90" customFormat="1" ht="18.75" x14ac:dyDescent="0.3"/>
    <row r="53" s="90" customFormat="1" ht="18.75" x14ac:dyDescent="0.3"/>
    <row r="54" s="94" customFormat="1" x14ac:dyDescent="0.25"/>
    <row r="55" s="94" customFormat="1" x14ac:dyDescent="0.25"/>
    <row r="56" s="94" customFormat="1" x14ac:dyDescent="0.25"/>
    <row r="57" s="94" customFormat="1" x14ac:dyDescent="0.25"/>
    <row r="58" s="94" customFormat="1" x14ac:dyDescent="0.25"/>
    <row r="59" s="94" customFormat="1" x14ac:dyDescent="0.25"/>
  </sheetData>
  <mergeCells count="18">
    <mergeCell ref="A9:L9"/>
    <mergeCell ref="A11:L11"/>
    <mergeCell ref="I4:I5"/>
    <mergeCell ref="J4:J5"/>
    <mergeCell ref="K4:K5"/>
    <mergeCell ref="L4:L5"/>
    <mergeCell ref="A7:B7"/>
    <mergeCell ref="C7:L7"/>
    <mergeCell ref="A1:L1"/>
    <mergeCell ref="A2:L2"/>
    <mergeCell ref="A3:A5"/>
    <mergeCell ref="B3:L3"/>
    <mergeCell ref="B4:B5"/>
    <mergeCell ref="C4:C5"/>
    <mergeCell ref="D4:E4"/>
    <mergeCell ref="F4:F5"/>
    <mergeCell ref="G4:G5"/>
    <mergeCell ref="H4:H5"/>
  </mergeCells>
  <pageMargins left="0.70866141732283472" right="0.70866141732283472" top="0.74803149606299213" bottom="0.74803149606299213" header="0.31496062992125984" footer="0.31496062992125984"/>
  <pageSetup paperSize="9" scale="6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view="pageBreakPreview" zoomScale="70" zoomScaleNormal="100" zoomScaleSheetLayoutView="70" workbookViewId="0">
      <selection activeCell="C21" sqref="C21"/>
    </sheetView>
  </sheetViews>
  <sheetFormatPr defaultRowHeight="15" x14ac:dyDescent="0.25"/>
  <cols>
    <col min="1" max="1" width="60.7109375" customWidth="1"/>
    <col min="2" max="2" width="17.140625" customWidth="1"/>
    <col min="3" max="3" width="32.85546875" customWidth="1"/>
    <col min="5" max="5" width="28.140625" customWidth="1"/>
  </cols>
  <sheetData>
    <row r="1" spans="1:4" ht="18.75" x14ac:dyDescent="0.3">
      <c r="A1" s="379" t="s">
        <v>253</v>
      </c>
      <c r="B1" s="380"/>
      <c r="C1" s="381"/>
    </row>
    <row r="2" spans="1:4" ht="75" x14ac:dyDescent="0.25">
      <c r="A2" s="93" t="s">
        <v>187</v>
      </c>
      <c r="B2" s="91" t="s">
        <v>188</v>
      </c>
      <c r="C2" s="92" t="s">
        <v>189</v>
      </c>
    </row>
    <row r="3" spans="1:4" ht="18.75" x14ac:dyDescent="0.25">
      <c r="A3" s="102" t="s">
        <v>190</v>
      </c>
      <c r="B3" s="18">
        <f>B6+B7+B8+B9+B10+B11+B12+B13+B14</f>
        <v>158</v>
      </c>
      <c r="C3" s="103">
        <f>SUM(B6:B14)</f>
        <v>158</v>
      </c>
      <c r="D3" s="99">
        <f>SUM(B6:B14)-B4</f>
        <v>127</v>
      </c>
    </row>
    <row r="4" spans="1:4" ht="56.25" x14ac:dyDescent="0.25">
      <c r="A4" s="25" t="s">
        <v>191</v>
      </c>
      <c r="B4" s="123">
        <v>31</v>
      </c>
      <c r="C4" s="104"/>
      <c r="D4" s="99"/>
    </row>
    <row r="5" spans="1:4" ht="18.75" x14ac:dyDescent="0.25">
      <c r="A5" s="105" t="s">
        <v>15</v>
      </c>
      <c r="B5" s="75"/>
      <c r="C5" s="106"/>
    </row>
    <row r="6" spans="1:4" ht="18.75" x14ac:dyDescent="0.25">
      <c r="A6" s="107" t="s">
        <v>192</v>
      </c>
      <c r="B6" s="120">
        <v>0</v>
      </c>
      <c r="C6" s="108">
        <f>100/B3*B6</f>
        <v>0</v>
      </c>
    </row>
    <row r="7" spans="1:4" ht="18.75" x14ac:dyDescent="0.25">
      <c r="A7" s="107" t="s">
        <v>193</v>
      </c>
      <c r="B7" s="124">
        <v>0</v>
      </c>
      <c r="C7" s="108">
        <f>100/B3*B7</f>
        <v>0</v>
      </c>
    </row>
    <row r="8" spans="1:4" ht="18.75" x14ac:dyDescent="0.25">
      <c r="A8" s="107" t="s">
        <v>194</v>
      </c>
      <c r="B8" s="124">
        <v>0</v>
      </c>
      <c r="C8" s="108">
        <f>100/B3*B8</f>
        <v>0</v>
      </c>
    </row>
    <row r="9" spans="1:4" ht="18.75" x14ac:dyDescent="0.25">
      <c r="A9" s="107" t="s">
        <v>195</v>
      </c>
      <c r="B9" s="124">
        <v>0</v>
      </c>
      <c r="C9" s="108">
        <f>100/B3*B9</f>
        <v>0</v>
      </c>
    </row>
    <row r="10" spans="1:4" ht="24.75" customHeight="1" x14ac:dyDescent="0.25">
      <c r="A10" s="107" t="s">
        <v>196</v>
      </c>
      <c r="B10" s="124">
        <v>0</v>
      </c>
      <c r="C10" s="108">
        <f>100/B3*B10</f>
        <v>0</v>
      </c>
    </row>
    <row r="11" spans="1:4" ht="18.75" x14ac:dyDescent="0.25">
      <c r="A11" s="107" t="s">
        <v>197</v>
      </c>
      <c r="B11" s="124">
        <v>18</v>
      </c>
      <c r="C11" s="108">
        <f>100/B3*B11</f>
        <v>11.39240506329114</v>
      </c>
    </row>
    <row r="12" spans="1:4" ht="18.75" x14ac:dyDescent="0.25">
      <c r="A12" s="107" t="s">
        <v>198</v>
      </c>
      <c r="B12" s="124">
        <v>130</v>
      </c>
      <c r="C12" s="108">
        <f>100/B3*B12</f>
        <v>82.278481012658233</v>
      </c>
    </row>
    <row r="13" spans="1:4" ht="18.75" x14ac:dyDescent="0.25">
      <c r="A13" s="107" t="s">
        <v>199</v>
      </c>
      <c r="B13" s="124">
        <v>9</v>
      </c>
      <c r="C13" s="108">
        <f>100/B3*B13</f>
        <v>5.6962025316455698</v>
      </c>
    </row>
    <row r="14" spans="1:4" ht="18.75" x14ac:dyDescent="0.25">
      <c r="A14" s="109" t="s">
        <v>200</v>
      </c>
      <c r="B14" s="124">
        <v>1</v>
      </c>
      <c r="C14" s="108">
        <f>100/B3*B14</f>
        <v>0.63291139240506333</v>
      </c>
    </row>
    <row r="15" spans="1:4" ht="18.75" x14ac:dyDescent="0.25">
      <c r="A15" s="105" t="s">
        <v>201</v>
      </c>
      <c r="B15" s="76">
        <f>SUM(B16,B18,B19,B20)</f>
        <v>127</v>
      </c>
      <c r="C15" s="110" t="str">
        <f>IF(B15=D3,"ПРАВИЛЬНО","НЕПРАВИЛЬНО")</f>
        <v>ПРАВИЛЬНО</v>
      </c>
    </row>
    <row r="16" spans="1:4" ht="18.75" x14ac:dyDescent="0.25">
      <c r="A16" s="107" t="s">
        <v>245</v>
      </c>
      <c r="B16" s="120">
        <v>124</v>
      </c>
      <c r="C16" s="108">
        <f>100/D3*B16</f>
        <v>97.637795275590562</v>
      </c>
    </row>
    <row r="17" spans="1:3" ht="56.25" x14ac:dyDescent="0.25">
      <c r="A17" s="111" t="s">
        <v>202</v>
      </c>
      <c r="B17" s="120">
        <v>0</v>
      </c>
      <c r="C17" s="108">
        <f>100/D3*B17</f>
        <v>0</v>
      </c>
    </row>
    <row r="18" spans="1:3" ht="18.75" x14ac:dyDescent="0.25">
      <c r="A18" s="107" t="s">
        <v>203</v>
      </c>
      <c r="B18" s="120">
        <v>3</v>
      </c>
      <c r="C18" s="108">
        <f>100/D3*B18</f>
        <v>2.3622047244094491</v>
      </c>
    </row>
    <row r="19" spans="1:3" ht="18.75" x14ac:dyDescent="0.25">
      <c r="A19" s="107" t="s">
        <v>204</v>
      </c>
      <c r="B19" s="120">
        <v>0</v>
      </c>
      <c r="C19" s="108">
        <f>100/D3*B19</f>
        <v>0</v>
      </c>
    </row>
    <row r="20" spans="1:3" ht="18.75" x14ac:dyDescent="0.25">
      <c r="A20" s="107" t="s">
        <v>205</v>
      </c>
      <c r="B20" s="120">
        <v>0</v>
      </c>
      <c r="C20" s="108">
        <f>100/D3*B20</f>
        <v>0</v>
      </c>
    </row>
    <row r="21" spans="1:3" ht="18.75" x14ac:dyDescent="0.25">
      <c r="A21" s="105" t="s">
        <v>206</v>
      </c>
      <c r="B21" s="76">
        <f>SUM(B22:B25)</f>
        <v>158</v>
      </c>
      <c r="C21" s="110" t="str">
        <f>IF(B21=B3,"ПРАВИЛЬНО","НЕПРАВИЛЬНО")</f>
        <v>ПРАВИЛЬНО</v>
      </c>
    </row>
    <row r="22" spans="1:3" ht="18.75" x14ac:dyDescent="0.25">
      <c r="A22" s="112" t="s">
        <v>207</v>
      </c>
      <c r="B22" s="120">
        <v>50</v>
      </c>
      <c r="C22" s="108">
        <f>100/B3*B22</f>
        <v>31.645569620253166</v>
      </c>
    </row>
    <row r="23" spans="1:3" ht="18.75" x14ac:dyDescent="0.25">
      <c r="A23" s="107" t="s">
        <v>208</v>
      </c>
      <c r="B23" s="120">
        <v>69</v>
      </c>
      <c r="C23" s="108">
        <f>100/B3*B23</f>
        <v>43.670886075949369</v>
      </c>
    </row>
    <row r="24" spans="1:3" ht="18.75" x14ac:dyDescent="0.25">
      <c r="A24" s="107" t="s">
        <v>209</v>
      </c>
      <c r="B24" s="120">
        <v>0</v>
      </c>
      <c r="C24" s="108">
        <f>100/B3*B24</f>
        <v>0</v>
      </c>
    </row>
    <row r="25" spans="1:3" ht="18.75" x14ac:dyDescent="0.25">
      <c r="A25" s="107" t="s">
        <v>210</v>
      </c>
      <c r="B25" s="120">
        <v>39</v>
      </c>
      <c r="C25" s="108">
        <f>100/B3*B25</f>
        <v>24.683544303797468</v>
      </c>
    </row>
    <row r="26" spans="1:3" ht="18.75" x14ac:dyDescent="0.25">
      <c r="A26" s="105" t="s">
        <v>211</v>
      </c>
      <c r="B26" s="76">
        <f>SUM(B27:B30)</f>
        <v>127</v>
      </c>
      <c r="C26" s="110" t="str">
        <f>IF(B26=D3,"ПРАВИЛЬНО","НЕПРАВИЛЬНО")</f>
        <v>ПРАВИЛЬНО</v>
      </c>
    </row>
    <row r="27" spans="1:3" ht="18.75" x14ac:dyDescent="0.25">
      <c r="A27" s="113" t="s">
        <v>212</v>
      </c>
      <c r="B27" s="124">
        <v>14</v>
      </c>
      <c r="C27" s="108">
        <f>100/D3*B27</f>
        <v>11.023622047244094</v>
      </c>
    </row>
    <row r="28" spans="1:3" ht="18.75" x14ac:dyDescent="0.25">
      <c r="A28" s="113" t="s">
        <v>213</v>
      </c>
      <c r="B28" s="124">
        <v>37</v>
      </c>
      <c r="C28" s="108">
        <f>100/D3*B28</f>
        <v>29.133858267716537</v>
      </c>
    </row>
    <row r="29" spans="1:3" ht="18.75" x14ac:dyDescent="0.25">
      <c r="A29" s="113" t="s">
        <v>214</v>
      </c>
      <c r="B29" s="124">
        <v>43</v>
      </c>
      <c r="C29" s="108">
        <f>100/D3*B29</f>
        <v>33.858267716535437</v>
      </c>
    </row>
    <row r="30" spans="1:3" ht="18.75" x14ac:dyDescent="0.25">
      <c r="A30" s="113" t="s">
        <v>215</v>
      </c>
      <c r="B30" s="124">
        <v>33</v>
      </c>
      <c r="C30" s="108">
        <f>100/D3*B30</f>
        <v>25.984251968503937</v>
      </c>
    </row>
    <row r="31" spans="1:3" ht="18.75" x14ac:dyDescent="0.25">
      <c r="A31" s="114" t="s">
        <v>216</v>
      </c>
      <c r="B31" s="76">
        <f>SUM(B32:B35)</f>
        <v>127</v>
      </c>
      <c r="C31" s="110" t="str">
        <f>IF(B31=D3,"ПРАВИЛЬНО","НЕПРАВИЛЬНО")</f>
        <v>ПРАВИЛЬНО</v>
      </c>
    </row>
    <row r="32" spans="1:3" ht="18.75" x14ac:dyDescent="0.25">
      <c r="A32" s="107" t="s">
        <v>212</v>
      </c>
      <c r="B32" s="124">
        <v>13</v>
      </c>
      <c r="C32" s="108">
        <f>100/D3*B32</f>
        <v>10.236220472440946</v>
      </c>
    </row>
    <row r="33" spans="1:3" ht="18.75" x14ac:dyDescent="0.25">
      <c r="A33" s="107" t="s">
        <v>213</v>
      </c>
      <c r="B33" s="124">
        <v>33</v>
      </c>
      <c r="C33" s="108">
        <f>100/D3*B33</f>
        <v>25.984251968503937</v>
      </c>
    </row>
    <row r="34" spans="1:3" ht="18.75" x14ac:dyDescent="0.25">
      <c r="A34" s="107" t="s">
        <v>214</v>
      </c>
      <c r="B34" s="124">
        <v>45</v>
      </c>
      <c r="C34" s="108">
        <f>100/D3*B34</f>
        <v>35.433070866141733</v>
      </c>
    </row>
    <row r="35" spans="1:3" ht="18.75" x14ac:dyDescent="0.25">
      <c r="A35" s="107" t="s">
        <v>215</v>
      </c>
      <c r="B35" s="124">
        <v>36</v>
      </c>
      <c r="C35" s="108">
        <f>100/D3*B35</f>
        <v>28.346456692913389</v>
      </c>
    </row>
    <row r="36" spans="1:3" ht="18.75" x14ac:dyDescent="0.25">
      <c r="A36" s="105" t="s">
        <v>217</v>
      </c>
      <c r="B36" s="76">
        <f>SUM(B37:B38)</f>
        <v>127</v>
      </c>
      <c r="C36" s="110" t="str">
        <f>IF(B36=D3,"ПРАВИЛЬНО","НЕПРАВИЛЬНО")</f>
        <v>ПРАВИЛЬНО</v>
      </c>
    </row>
    <row r="37" spans="1:3" ht="18.75" x14ac:dyDescent="0.25">
      <c r="A37" s="107" t="s">
        <v>218</v>
      </c>
      <c r="B37" s="124">
        <v>102</v>
      </c>
      <c r="C37" s="108">
        <f>100/D3*B37</f>
        <v>80.314960629921259</v>
      </c>
    </row>
    <row r="38" spans="1:3" ht="19.5" thickBot="1" x14ac:dyDescent="0.3">
      <c r="A38" s="115" t="s">
        <v>219</v>
      </c>
      <c r="B38" s="124">
        <v>25</v>
      </c>
      <c r="C38" s="116">
        <f>100/D3*B38</f>
        <v>19.685039370078741</v>
      </c>
    </row>
    <row r="39" spans="1:3" ht="18.75" x14ac:dyDescent="0.3">
      <c r="A39" s="53"/>
      <c r="B39" s="100"/>
      <c r="C39" s="101"/>
    </row>
  </sheetData>
  <mergeCells count="1">
    <mergeCell ref="A1:C1"/>
  </mergeCells>
  <conditionalFormatting sqref="E13">
    <cfRule type="cellIs" dxfId="0" priority="1" operator="greaterThan">
      <formula>SUM($B$16:$B$20)&lt;&gt;$B$3</formula>
    </cfRule>
  </conditionalFormatting>
  <pageMargins left="0.70866141732283472" right="0.70866141732283472" top="0.74803149606299213" bottom="0.74803149606299213" header="0.31496062992125984" footer="0.31496062992125984"/>
  <pageSetup paperSize="9" scale="7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view="pageBreakPreview" topLeftCell="B1" zoomScale="70" zoomScaleNormal="100" zoomScaleSheetLayoutView="70" workbookViewId="0">
      <selection activeCell="F11" sqref="F11"/>
    </sheetView>
  </sheetViews>
  <sheetFormatPr defaultRowHeight="15" x14ac:dyDescent="0.25"/>
  <cols>
    <col min="1" max="1" width="45.28515625" customWidth="1"/>
    <col min="2" max="2" width="16.5703125" customWidth="1"/>
    <col min="3" max="3" width="87.42578125" customWidth="1"/>
    <col min="4" max="4" width="45.140625" customWidth="1"/>
    <col min="5" max="5" width="17" customWidth="1"/>
    <col min="6" max="6" width="90.42578125" customWidth="1"/>
  </cols>
  <sheetData>
    <row r="1" spans="1:6" ht="36" customHeight="1" x14ac:dyDescent="0.3">
      <c r="A1" s="359" t="s">
        <v>220</v>
      </c>
      <c r="B1" s="359"/>
      <c r="C1" s="359"/>
      <c r="D1" s="1"/>
      <c r="E1" s="45"/>
      <c r="F1" s="1"/>
    </row>
    <row r="2" spans="1:6" ht="156.75" customHeight="1" x14ac:dyDescent="0.25">
      <c r="A2" s="59" t="s">
        <v>221</v>
      </c>
      <c r="B2" s="29" t="s">
        <v>222</v>
      </c>
      <c r="C2" s="29" t="s">
        <v>279</v>
      </c>
      <c r="D2" s="59" t="s">
        <v>221</v>
      </c>
      <c r="E2" s="29" t="s">
        <v>222</v>
      </c>
      <c r="F2" s="29" t="s">
        <v>280</v>
      </c>
    </row>
    <row r="3" spans="1:6" ht="18.75" x14ac:dyDescent="0.25">
      <c r="A3" s="79" t="s">
        <v>223</v>
      </c>
      <c r="B3" s="80">
        <f>B4+B5+B6+B7+B8+B9+B10+B11+B12+B13+B14+B15+B16+B17+B18+B19+B20+B21+B22+B23+B24</f>
        <v>30</v>
      </c>
      <c r="C3" s="81"/>
      <c r="D3" s="79" t="s">
        <v>224</v>
      </c>
      <c r="E3" s="80">
        <f>E4+E5+E6+E7+E8+E9+E10+E11+E12+E13+E14+E15+E16+E17+E18+E19+E20+E22+E21+E23+E24</f>
        <v>31</v>
      </c>
      <c r="F3" s="81"/>
    </row>
    <row r="4" spans="1:6" ht="75" x14ac:dyDescent="0.3">
      <c r="A4" s="82"/>
      <c r="B4" s="78">
        <v>1</v>
      </c>
      <c r="C4" s="82" t="s">
        <v>461</v>
      </c>
      <c r="D4" s="84"/>
      <c r="E4" s="78">
        <v>1</v>
      </c>
      <c r="F4" s="82" t="s">
        <v>478</v>
      </c>
    </row>
    <row r="5" spans="1:6" ht="37.5" x14ac:dyDescent="0.25">
      <c r="A5" s="78"/>
      <c r="B5" s="78">
        <v>6</v>
      </c>
      <c r="C5" s="82" t="s">
        <v>462</v>
      </c>
      <c r="D5" s="78"/>
      <c r="E5" s="78">
        <v>2</v>
      </c>
      <c r="F5" s="82" t="s">
        <v>479</v>
      </c>
    </row>
    <row r="6" spans="1:6" ht="75" x14ac:dyDescent="0.25">
      <c r="A6" s="78"/>
      <c r="B6" s="78">
        <v>1</v>
      </c>
      <c r="C6" s="82" t="s">
        <v>463</v>
      </c>
      <c r="D6" s="78"/>
      <c r="E6" s="78">
        <v>6</v>
      </c>
      <c r="F6" s="82" t="s">
        <v>480</v>
      </c>
    </row>
    <row r="7" spans="1:6" ht="37.5" x14ac:dyDescent="0.25">
      <c r="A7" s="78"/>
      <c r="B7" s="78">
        <v>1</v>
      </c>
      <c r="C7" s="82" t="s">
        <v>464</v>
      </c>
      <c r="D7" s="78"/>
      <c r="E7" s="78">
        <v>1</v>
      </c>
      <c r="F7" s="82" t="s">
        <v>481</v>
      </c>
    </row>
    <row r="8" spans="1:6" ht="37.5" x14ac:dyDescent="0.25">
      <c r="A8" s="78"/>
      <c r="B8" s="78">
        <v>1</v>
      </c>
      <c r="C8" s="82" t="s">
        <v>465</v>
      </c>
      <c r="D8" s="78"/>
      <c r="E8" s="78">
        <v>4</v>
      </c>
      <c r="F8" s="82" t="s">
        <v>462</v>
      </c>
    </row>
    <row r="9" spans="1:6" ht="37.5" x14ac:dyDescent="0.25">
      <c r="A9" s="78"/>
      <c r="B9" s="78">
        <v>1</v>
      </c>
      <c r="C9" s="82" t="s">
        <v>466</v>
      </c>
      <c r="D9" s="78"/>
      <c r="E9" s="78">
        <v>1</v>
      </c>
      <c r="F9" s="82" t="s">
        <v>482</v>
      </c>
    </row>
    <row r="10" spans="1:6" ht="37.5" x14ac:dyDescent="0.25">
      <c r="A10" s="78"/>
      <c r="B10" s="78">
        <v>3</v>
      </c>
      <c r="C10" s="82" t="s">
        <v>467</v>
      </c>
      <c r="D10" s="78"/>
      <c r="E10" s="78">
        <v>3</v>
      </c>
      <c r="F10" s="82" t="s">
        <v>483</v>
      </c>
    </row>
    <row r="11" spans="1:6" ht="56.25" x14ac:dyDescent="0.25">
      <c r="A11" s="78"/>
      <c r="B11" s="78">
        <v>3</v>
      </c>
      <c r="C11" s="82" t="s">
        <v>468</v>
      </c>
      <c r="D11" s="78"/>
      <c r="E11" s="78">
        <v>2</v>
      </c>
      <c r="F11" s="82" t="s">
        <v>474</v>
      </c>
    </row>
    <row r="12" spans="1:6" ht="20.25" customHeight="1" x14ac:dyDescent="0.25">
      <c r="A12" s="78"/>
      <c r="B12" s="78">
        <v>2</v>
      </c>
      <c r="C12" s="82" t="s">
        <v>469</v>
      </c>
      <c r="D12" s="78"/>
      <c r="E12" s="78">
        <v>1</v>
      </c>
      <c r="F12" s="82" t="s">
        <v>484</v>
      </c>
    </row>
    <row r="13" spans="1:6" ht="34.5" customHeight="1" x14ac:dyDescent="0.25">
      <c r="A13" s="78"/>
      <c r="B13" s="78">
        <v>1</v>
      </c>
      <c r="C13" s="82" t="s">
        <v>470</v>
      </c>
      <c r="D13" s="78"/>
      <c r="E13" s="78">
        <v>2</v>
      </c>
      <c r="F13" s="82" t="s">
        <v>485</v>
      </c>
    </row>
    <row r="14" spans="1:6" ht="37.5" x14ac:dyDescent="0.25">
      <c r="A14" s="78"/>
      <c r="B14" s="78">
        <v>1</v>
      </c>
      <c r="C14" s="82" t="s">
        <v>471</v>
      </c>
      <c r="D14" s="78"/>
      <c r="E14" s="78">
        <v>2</v>
      </c>
      <c r="F14" s="82" t="s">
        <v>486</v>
      </c>
    </row>
    <row r="15" spans="1:6" ht="37.5" x14ac:dyDescent="0.25">
      <c r="A15" s="78"/>
      <c r="B15" s="78">
        <v>1</v>
      </c>
      <c r="C15" s="82" t="s">
        <v>472</v>
      </c>
      <c r="D15" s="78"/>
      <c r="E15" s="78">
        <v>1</v>
      </c>
      <c r="F15" s="82" t="s">
        <v>469</v>
      </c>
    </row>
    <row r="16" spans="1:6" ht="18.75" x14ac:dyDescent="0.25">
      <c r="A16" s="78"/>
      <c r="B16" s="78">
        <v>2</v>
      </c>
      <c r="C16" s="82" t="s">
        <v>473</v>
      </c>
      <c r="D16" s="78"/>
      <c r="E16" s="78">
        <v>1</v>
      </c>
      <c r="F16" s="82" t="s">
        <v>467</v>
      </c>
    </row>
    <row r="17" spans="1:6" ht="37.5" x14ac:dyDescent="0.25">
      <c r="A17" s="78"/>
      <c r="B17" s="78">
        <v>3</v>
      </c>
      <c r="C17" s="82" t="s">
        <v>474</v>
      </c>
      <c r="D17" s="78"/>
      <c r="E17" s="78">
        <v>1</v>
      </c>
      <c r="F17" s="82" t="s">
        <v>487</v>
      </c>
    </row>
    <row r="18" spans="1:6" ht="37.5" x14ac:dyDescent="0.25">
      <c r="A18" s="78"/>
      <c r="B18" s="78">
        <v>1</v>
      </c>
      <c r="C18" s="82" t="s">
        <v>475</v>
      </c>
      <c r="D18" s="78"/>
      <c r="E18" s="78">
        <v>1</v>
      </c>
      <c r="F18" s="82" t="s">
        <v>488</v>
      </c>
    </row>
    <row r="19" spans="1:6" ht="31.5" customHeight="1" x14ac:dyDescent="0.25">
      <c r="A19" s="78"/>
      <c r="B19" s="78">
        <v>1</v>
      </c>
      <c r="C19" s="82" t="s">
        <v>476</v>
      </c>
      <c r="D19" s="78"/>
      <c r="E19" s="78">
        <v>1</v>
      </c>
      <c r="F19" s="82" t="s">
        <v>489</v>
      </c>
    </row>
    <row r="20" spans="1:6" ht="102" customHeight="1" x14ac:dyDescent="0.25">
      <c r="A20" s="78"/>
      <c r="B20" s="78">
        <v>1</v>
      </c>
      <c r="C20" s="82" t="s">
        <v>477</v>
      </c>
      <c r="D20" s="78"/>
      <c r="E20" s="78">
        <v>1</v>
      </c>
      <c r="F20" s="82" t="s">
        <v>490</v>
      </c>
    </row>
    <row r="21" spans="1:6" ht="18.75" x14ac:dyDescent="0.25">
      <c r="A21" s="78"/>
      <c r="B21" s="83"/>
      <c r="C21" s="242"/>
      <c r="D21" s="78"/>
      <c r="E21" s="36"/>
      <c r="F21" s="244"/>
    </row>
    <row r="22" spans="1:6" ht="18.75" x14ac:dyDescent="0.25">
      <c r="A22" s="78"/>
      <c r="B22" s="35"/>
      <c r="C22" s="32"/>
      <c r="D22" s="78"/>
      <c r="E22" s="36"/>
      <c r="F22" s="32"/>
    </row>
    <row r="23" spans="1:6" ht="18.75" x14ac:dyDescent="0.25">
      <c r="A23" s="78"/>
      <c r="B23" s="35"/>
      <c r="C23" s="32"/>
      <c r="D23" s="78"/>
      <c r="E23" s="36"/>
      <c r="F23" s="32"/>
    </row>
    <row r="24" spans="1:6" ht="18.75" x14ac:dyDescent="0.25">
      <c r="A24" s="78"/>
      <c r="B24" s="35"/>
      <c r="C24" s="32"/>
      <c r="D24" s="78"/>
      <c r="E24" s="36"/>
      <c r="F24" s="32"/>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6"/>
  <sheetViews>
    <sheetView view="pageBreakPreview" zoomScale="60" zoomScaleNormal="80" workbookViewId="0">
      <selection activeCell="D104" sqref="D104"/>
    </sheetView>
  </sheetViews>
  <sheetFormatPr defaultRowHeight="15" x14ac:dyDescent="0.25"/>
  <cols>
    <col min="1" max="1" width="28.7109375" customWidth="1"/>
  </cols>
  <sheetData>
    <row r="1" spans="1:25" ht="18.75" x14ac:dyDescent="0.25">
      <c r="A1" s="300" t="s">
        <v>10</v>
      </c>
      <c r="B1" s="301"/>
      <c r="C1" s="301"/>
      <c r="D1" s="301"/>
      <c r="E1" s="301"/>
      <c r="F1" s="301"/>
      <c r="G1" s="301"/>
      <c r="H1" s="301"/>
      <c r="I1" s="301"/>
      <c r="J1" s="301"/>
      <c r="K1" s="301"/>
      <c r="L1" s="301"/>
      <c r="M1" s="301"/>
      <c r="N1" s="301"/>
      <c r="O1" s="301"/>
      <c r="P1" s="301"/>
      <c r="Q1" s="301"/>
      <c r="R1" s="301"/>
      <c r="S1" s="301"/>
      <c r="T1" s="301"/>
      <c r="U1" s="301"/>
      <c r="V1" s="301"/>
      <c r="W1" s="301"/>
      <c r="X1" s="301"/>
      <c r="Y1" s="302"/>
    </row>
    <row r="2" spans="1:25" ht="18.75" x14ac:dyDescent="0.25">
      <c r="A2" s="303" t="s">
        <v>11</v>
      </c>
      <c r="B2" s="304"/>
      <c r="C2" s="304"/>
      <c r="D2" s="304"/>
      <c r="E2" s="304"/>
      <c r="F2" s="304"/>
      <c r="G2" s="304"/>
      <c r="H2" s="304"/>
      <c r="I2" s="304"/>
      <c r="J2" s="304"/>
      <c r="K2" s="304"/>
      <c r="L2" s="304"/>
      <c r="M2" s="304"/>
      <c r="N2" s="304"/>
      <c r="O2" s="304"/>
      <c r="P2" s="304"/>
      <c r="Q2" s="304"/>
      <c r="R2" s="304"/>
      <c r="S2" s="304"/>
      <c r="T2" s="304"/>
      <c r="U2" s="304"/>
      <c r="V2" s="304"/>
      <c r="W2" s="304"/>
      <c r="X2" s="304"/>
      <c r="Y2" s="305"/>
    </row>
    <row r="3" spans="1:25" ht="18.75" x14ac:dyDescent="0.25">
      <c r="A3" s="306" t="s">
        <v>12</v>
      </c>
      <c r="B3" s="307" t="s">
        <v>13</v>
      </c>
      <c r="C3" s="307"/>
      <c r="D3" s="307"/>
      <c r="E3" s="307"/>
      <c r="F3" s="307"/>
      <c r="G3" s="307"/>
      <c r="H3" s="307"/>
      <c r="I3" s="307"/>
      <c r="J3" s="307"/>
      <c r="K3" s="307"/>
      <c r="L3" s="307"/>
      <c r="M3" s="307"/>
      <c r="N3" s="307"/>
      <c r="O3" s="307"/>
      <c r="P3" s="307"/>
      <c r="Q3" s="307"/>
      <c r="R3" s="307"/>
      <c r="S3" s="307"/>
      <c r="T3" s="307"/>
      <c r="U3" s="307"/>
      <c r="V3" s="307"/>
      <c r="W3" s="307"/>
      <c r="X3" s="307"/>
      <c r="Y3" s="308"/>
    </row>
    <row r="4" spans="1:25" ht="18.75" x14ac:dyDescent="0.25">
      <c r="A4" s="306"/>
      <c r="B4" s="309" t="s">
        <v>14</v>
      </c>
      <c r="C4" s="309"/>
      <c r="D4" s="309"/>
      <c r="E4" s="307" t="s">
        <v>15</v>
      </c>
      <c r="F4" s="307"/>
      <c r="G4" s="307"/>
      <c r="H4" s="307"/>
      <c r="I4" s="307"/>
      <c r="J4" s="307"/>
      <c r="K4" s="307"/>
      <c r="L4" s="307"/>
      <c r="M4" s="307"/>
      <c r="N4" s="307"/>
      <c r="O4" s="307"/>
      <c r="P4" s="307"/>
      <c r="Q4" s="307"/>
      <c r="R4" s="307"/>
      <c r="S4" s="307"/>
      <c r="T4" s="307"/>
      <c r="U4" s="307"/>
      <c r="V4" s="307"/>
      <c r="W4" s="307"/>
      <c r="X4" s="307"/>
      <c r="Y4" s="308"/>
    </row>
    <row r="5" spans="1:25" ht="18.75" x14ac:dyDescent="0.25">
      <c r="A5" s="306"/>
      <c r="B5" s="309"/>
      <c r="C5" s="309"/>
      <c r="D5" s="309"/>
      <c r="E5" s="307" t="s">
        <v>16</v>
      </c>
      <c r="F5" s="307"/>
      <c r="G5" s="307"/>
      <c r="H5" s="307" t="s">
        <v>17</v>
      </c>
      <c r="I5" s="307"/>
      <c r="J5" s="307"/>
      <c r="K5" s="307" t="s">
        <v>18</v>
      </c>
      <c r="L5" s="307"/>
      <c r="M5" s="307"/>
      <c r="N5" s="307" t="s">
        <v>19</v>
      </c>
      <c r="O5" s="307"/>
      <c r="P5" s="307"/>
      <c r="Q5" s="307" t="s">
        <v>20</v>
      </c>
      <c r="R5" s="307"/>
      <c r="S5" s="307"/>
      <c r="T5" s="307" t="s">
        <v>21</v>
      </c>
      <c r="U5" s="307"/>
      <c r="V5" s="307"/>
      <c r="W5" s="307" t="s">
        <v>22</v>
      </c>
      <c r="X5" s="307"/>
      <c r="Y5" s="308"/>
    </row>
    <row r="6" spans="1:25" ht="60" customHeight="1" x14ac:dyDescent="0.25">
      <c r="A6" s="306"/>
      <c r="B6" s="16" t="s">
        <v>23</v>
      </c>
      <c r="C6" s="17" t="s">
        <v>24</v>
      </c>
      <c r="D6" s="17" t="s">
        <v>25</v>
      </c>
      <c r="E6" s="16" t="s">
        <v>23</v>
      </c>
      <c r="F6" s="17" t="s">
        <v>24</v>
      </c>
      <c r="G6" s="17" t="s">
        <v>25</v>
      </c>
      <c r="H6" s="16" t="s">
        <v>23</v>
      </c>
      <c r="I6" s="17" t="s">
        <v>24</v>
      </c>
      <c r="J6" s="17" t="s">
        <v>25</v>
      </c>
      <c r="K6" s="16" t="s">
        <v>23</v>
      </c>
      <c r="L6" s="17" t="s">
        <v>24</v>
      </c>
      <c r="M6" s="17" t="s">
        <v>25</v>
      </c>
      <c r="N6" s="16" t="s">
        <v>23</v>
      </c>
      <c r="O6" s="17" t="s">
        <v>24</v>
      </c>
      <c r="P6" s="17" t="s">
        <v>25</v>
      </c>
      <c r="Q6" s="16" t="s">
        <v>23</v>
      </c>
      <c r="R6" s="17" t="s">
        <v>24</v>
      </c>
      <c r="S6" s="17" t="s">
        <v>25</v>
      </c>
      <c r="T6" s="16" t="s">
        <v>23</v>
      </c>
      <c r="U6" s="17" t="s">
        <v>24</v>
      </c>
      <c r="V6" s="17" t="s">
        <v>25</v>
      </c>
      <c r="W6" s="16" t="s">
        <v>23</v>
      </c>
      <c r="X6" s="17" t="s">
        <v>24</v>
      </c>
      <c r="Y6" s="21" t="s">
        <v>25</v>
      </c>
    </row>
    <row r="7" spans="1:25" ht="18.75" x14ac:dyDescent="0.25">
      <c r="A7" s="310" t="s">
        <v>26</v>
      </c>
      <c r="B7" s="311"/>
      <c r="C7" s="311"/>
      <c r="D7" s="311"/>
      <c r="E7" s="311"/>
      <c r="F7" s="311"/>
      <c r="G7" s="311"/>
      <c r="H7" s="311"/>
      <c r="I7" s="311"/>
      <c r="J7" s="311"/>
      <c r="K7" s="311"/>
      <c r="L7" s="311"/>
      <c r="M7" s="311"/>
      <c r="N7" s="311"/>
      <c r="O7" s="311"/>
      <c r="P7" s="311"/>
      <c r="Q7" s="311"/>
      <c r="R7" s="311"/>
      <c r="S7" s="311"/>
      <c r="T7" s="311"/>
      <c r="U7" s="311"/>
      <c r="V7" s="311"/>
      <c r="W7" s="311"/>
      <c r="X7" s="311"/>
      <c r="Y7" s="312"/>
    </row>
    <row r="8" spans="1:25" ht="36.75" customHeight="1" x14ac:dyDescent="0.25">
      <c r="A8" s="22" t="s">
        <v>27</v>
      </c>
      <c r="B8" s="18">
        <f>SUM(E8,H8,K8,N8,Q8,T8,W8)</f>
        <v>1862</v>
      </c>
      <c r="C8" s="18">
        <f>SUM(F8,I8,L8,O8,R8,U8,X8)</f>
        <v>5028</v>
      </c>
      <c r="D8" s="18">
        <f>D9+D10+D11+D12+D14+D15+D16+D17+D18+D19+D20+D22+D23+D24+D25</f>
        <v>14993</v>
      </c>
      <c r="E8" s="19">
        <f>SUM(E9:E12,E14:E20,E22:E25)</f>
        <v>324</v>
      </c>
      <c r="F8" s="19">
        <f t="shared" ref="F8:Y8" si="0">SUM(F9:F12,F14:F20,F22:F25)</f>
        <v>1117</v>
      </c>
      <c r="G8" s="19">
        <f t="shared" si="0"/>
        <v>3386</v>
      </c>
      <c r="H8" s="19">
        <f t="shared" si="0"/>
        <v>96</v>
      </c>
      <c r="I8" s="19">
        <f t="shared" si="0"/>
        <v>578</v>
      </c>
      <c r="J8" s="19">
        <f t="shared" si="0"/>
        <v>1718</v>
      </c>
      <c r="K8" s="19">
        <f t="shared" si="0"/>
        <v>506</v>
      </c>
      <c r="L8" s="19">
        <f t="shared" si="0"/>
        <v>925</v>
      </c>
      <c r="M8" s="19">
        <f t="shared" si="0"/>
        <v>4860</v>
      </c>
      <c r="N8" s="19">
        <f t="shared" si="0"/>
        <v>777</v>
      </c>
      <c r="O8" s="19">
        <f t="shared" si="0"/>
        <v>2213</v>
      </c>
      <c r="P8" s="19">
        <f t="shared" si="0"/>
        <v>4169</v>
      </c>
      <c r="Q8" s="19">
        <f t="shared" si="0"/>
        <v>37</v>
      </c>
      <c r="R8" s="19">
        <f t="shared" si="0"/>
        <v>15</v>
      </c>
      <c r="S8" s="19">
        <f t="shared" si="0"/>
        <v>147</v>
      </c>
      <c r="T8" s="19">
        <f t="shared" si="0"/>
        <v>41</v>
      </c>
      <c r="U8" s="19">
        <f t="shared" si="0"/>
        <v>13</v>
      </c>
      <c r="V8" s="19">
        <f t="shared" si="0"/>
        <v>49</v>
      </c>
      <c r="W8" s="19">
        <f t="shared" si="0"/>
        <v>81</v>
      </c>
      <c r="X8" s="19">
        <f t="shared" si="0"/>
        <v>167</v>
      </c>
      <c r="Y8" s="23">
        <f t="shared" si="0"/>
        <v>664</v>
      </c>
    </row>
    <row r="9" spans="1:25" ht="38.25" customHeight="1" x14ac:dyDescent="0.25">
      <c r="A9" s="24" t="s">
        <v>28</v>
      </c>
      <c r="B9" s="18">
        <f t="shared" ref="B9:D12" si="1">SUM(E9,H9,K9,N9,Q9,T9,W9)</f>
        <v>18</v>
      </c>
      <c r="C9" s="18">
        <f t="shared" si="1"/>
        <v>27</v>
      </c>
      <c r="D9" s="18">
        <f t="shared" si="1"/>
        <v>111</v>
      </c>
      <c r="E9" s="125">
        <v>6</v>
      </c>
      <c r="F9" s="126">
        <v>15</v>
      </c>
      <c r="G9" s="126">
        <v>90</v>
      </c>
      <c r="H9" s="126">
        <v>0</v>
      </c>
      <c r="I9" s="126">
        <v>0</v>
      </c>
      <c r="J9" s="126">
        <v>0</v>
      </c>
      <c r="K9" s="126">
        <v>0</v>
      </c>
      <c r="L9" s="126">
        <v>0</v>
      </c>
      <c r="M9" s="126">
        <v>0</v>
      </c>
      <c r="N9" s="126">
        <v>12</v>
      </c>
      <c r="O9" s="126">
        <v>12</v>
      </c>
      <c r="P9" s="126">
        <v>21</v>
      </c>
      <c r="Q9" s="126">
        <v>0</v>
      </c>
      <c r="R9" s="126">
        <v>0</v>
      </c>
      <c r="S9" s="126">
        <v>0</v>
      </c>
      <c r="T9" s="126">
        <v>0</v>
      </c>
      <c r="U9" s="126">
        <v>0</v>
      </c>
      <c r="V9" s="126">
        <v>0</v>
      </c>
      <c r="W9" s="126">
        <v>0</v>
      </c>
      <c r="X9" s="126">
        <v>0</v>
      </c>
      <c r="Y9" s="127">
        <v>0</v>
      </c>
    </row>
    <row r="10" spans="1:25" ht="41.25" customHeight="1" x14ac:dyDescent="0.25">
      <c r="A10" s="25" t="s">
        <v>29</v>
      </c>
      <c r="B10" s="18">
        <f t="shared" si="1"/>
        <v>0</v>
      </c>
      <c r="C10" s="18">
        <f t="shared" si="1"/>
        <v>0</v>
      </c>
      <c r="D10" s="18">
        <f t="shared" si="1"/>
        <v>0</v>
      </c>
      <c r="E10" s="128">
        <v>0</v>
      </c>
      <c r="F10" s="129">
        <v>0</v>
      </c>
      <c r="G10" s="129">
        <v>0</v>
      </c>
      <c r="H10" s="129">
        <v>0</v>
      </c>
      <c r="I10" s="129">
        <v>0</v>
      </c>
      <c r="J10" s="129">
        <v>0</v>
      </c>
      <c r="K10" s="129">
        <v>0</v>
      </c>
      <c r="L10" s="129">
        <v>0</v>
      </c>
      <c r="M10" s="129">
        <v>0</v>
      </c>
      <c r="N10" s="129">
        <v>0</v>
      </c>
      <c r="O10" s="129">
        <v>0</v>
      </c>
      <c r="P10" s="129">
        <v>0</v>
      </c>
      <c r="Q10" s="129">
        <v>0</v>
      </c>
      <c r="R10" s="129">
        <v>0</v>
      </c>
      <c r="S10" s="129">
        <v>0</v>
      </c>
      <c r="T10" s="129">
        <v>0</v>
      </c>
      <c r="U10" s="129">
        <v>0</v>
      </c>
      <c r="V10" s="129">
        <v>0</v>
      </c>
      <c r="W10" s="129">
        <v>0</v>
      </c>
      <c r="X10" s="129">
        <v>0</v>
      </c>
      <c r="Y10" s="130">
        <v>0</v>
      </c>
    </row>
    <row r="11" spans="1:25" ht="50.25" customHeight="1" x14ac:dyDescent="0.25">
      <c r="A11" s="25" t="s">
        <v>30</v>
      </c>
      <c r="B11" s="18">
        <f t="shared" si="1"/>
        <v>2</v>
      </c>
      <c r="C11" s="18">
        <f t="shared" si="1"/>
        <v>170</v>
      </c>
      <c r="D11" s="18">
        <f t="shared" si="1"/>
        <v>170</v>
      </c>
      <c r="E11" s="128">
        <v>1</v>
      </c>
      <c r="F11" s="129">
        <v>16</v>
      </c>
      <c r="G11" s="129">
        <v>16</v>
      </c>
      <c r="H11" s="129">
        <v>1</v>
      </c>
      <c r="I11" s="129">
        <v>154</v>
      </c>
      <c r="J11" s="129">
        <v>154</v>
      </c>
      <c r="K11" s="129">
        <v>0</v>
      </c>
      <c r="L11" s="129">
        <v>0</v>
      </c>
      <c r="M11" s="129">
        <v>0</v>
      </c>
      <c r="N11" s="129">
        <v>0</v>
      </c>
      <c r="O11" s="129">
        <v>0</v>
      </c>
      <c r="P11" s="129">
        <v>0</v>
      </c>
      <c r="Q11" s="129">
        <v>0</v>
      </c>
      <c r="R11" s="129">
        <v>0</v>
      </c>
      <c r="S11" s="129">
        <v>0</v>
      </c>
      <c r="T11" s="129">
        <v>0</v>
      </c>
      <c r="U11" s="129">
        <v>0</v>
      </c>
      <c r="V11" s="129">
        <v>0</v>
      </c>
      <c r="W11" s="129">
        <v>0</v>
      </c>
      <c r="X11" s="129">
        <v>0</v>
      </c>
      <c r="Y11" s="130">
        <v>0</v>
      </c>
    </row>
    <row r="12" spans="1:25" ht="18.75" x14ac:dyDescent="0.25">
      <c r="A12" s="26" t="s">
        <v>31</v>
      </c>
      <c r="B12" s="18">
        <f t="shared" si="1"/>
        <v>52</v>
      </c>
      <c r="C12" s="18">
        <f t="shared" si="1"/>
        <v>81</v>
      </c>
      <c r="D12" s="18">
        <f t="shared" si="1"/>
        <v>539</v>
      </c>
      <c r="E12" s="128">
        <v>36</v>
      </c>
      <c r="F12" s="129">
        <v>33</v>
      </c>
      <c r="G12" s="129">
        <v>361</v>
      </c>
      <c r="H12" s="129">
        <v>0</v>
      </c>
      <c r="I12" s="129">
        <v>0</v>
      </c>
      <c r="J12" s="129">
        <v>0</v>
      </c>
      <c r="K12" s="129">
        <v>0</v>
      </c>
      <c r="L12" s="129">
        <v>0</v>
      </c>
      <c r="M12" s="129">
        <v>0</v>
      </c>
      <c r="N12" s="129">
        <v>16</v>
      </c>
      <c r="O12" s="129">
        <v>48</v>
      </c>
      <c r="P12" s="129">
        <v>178</v>
      </c>
      <c r="Q12" s="129">
        <v>0</v>
      </c>
      <c r="R12" s="129">
        <v>0</v>
      </c>
      <c r="S12" s="129">
        <v>0</v>
      </c>
      <c r="T12" s="129">
        <v>0</v>
      </c>
      <c r="U12" s="129">
        <v>0</v>
      </c>
      <c r="V12" s="129">
        <v>0</v>
      </c>
      <c r="W12" s="129">
        <v>0</v>
      </c>
      <c r="X12" s="129">
        <v>0</v>
      </c>
      <c r="Y12" s="130">
        <v>0</v>
      </c>
    </row>
    <row r="13" spans="1:25" ht="18.75" x14ac:dyDescent="0.25">
      <c r="A13" s="310" t="s">
        <v>32</v>
      </c>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2"/>
    </row>
    <row r="14" spans="1:25" ht="42.75" customHeight="1" x14ac:dyDescent="0.25">
      <c r="A14" s="24" t="s">
        <v>28</v>
      </c>
      <c r="B14" s="18">
        <f t="shared" ref="B14:D20" si="2">SUM(E14,H14,K14,N14,Q14,T14,W14)</f>
        <v>30</v>
      </c>
      <c r="C14" s="18">
        <f t="shared" si="2"/>
        <v>15</v>
      </c>
      <c r="D14" s="18">
        <f t="shared" si="2"/>
        <v>40</v>
      </c>
      <c r="E14" s="125">
        <v>0</v>
      </c>
      <c r="F14" s="126">
        <v>0</v>
      </c>
      <c r="G14" s="126">
        <v>0</v>
      </c>
      <c r="H14" s="126">
        <v>0</v>
      </c>
      <c r="I14" s="126">
        <v>0</v>
      </c>
      <c r="J14" s="126">
        <v>0</v>
      </c>
      <c r="K14" s="126">
        <v>7</v>
      </c>
      <c r="L14" s="126">
        <v>2</v>
      </c>
      <c r="M14" s="126">
        <v>7</v>
      </c>
      <c r="N14" s="126">
        <v>13</v>
      </c>
      <c r="O14" s="126">
        <v>3</v>
      </c>
      <c r="P14" s="126">
        <v>13</v>
      </c>
      <c r="Q14" s="126">
        <v>0</v>
      </c>
      <c r="R14" s="126">
        <v>0</v>
      </c>
      <c r="S14" s="126">
        <v>0</v>
      </c>
      <c r="T14" s="126">
        <v>0</v>
      </c>
      <c r="U14" s="126">
        <v>0</v>
      </c>
      <c r="V14" s="126">
        <v>0</v>
      </c>
      <c r="W14" s="126">
        <v>10</v>
      </c>
      <c r="X14" s="126">
        <v>10</v>
      </c>
      <c r="Y14" s="127">
        <v>20</v>
      </c>
    </row>
    <row r="15" spans="1:25" ht="39.75" customHeight="1" x14ac:dyDescent="0.25">
      <c r="A15" s="25" t="s">
        <v>29</v>
      </c>
      <c r="B15" s="18">
        <f t="shared" si="2"/>
        <v>0</v>
      </c>
      <c r="C15" s="18">
        <f t="shared" si="2"/>
        <v>0</v>
      </c>
      <c r="D15" s="18">
        <f t="shared" si="2"/>
        <v>0</v>
      </c>
      <c r="E15" s="128">
        <v>0</v>
      </c>
      <c r="F15" s="129">
        <v>0</v>
      </c>
      <c r="G15" s="129">
        <v>0</v>
      </c>
      <c r="H15" s="129">
        <v>0</v>
      </c>
      <c r="I15" s="129">
        <v>0</v>
      </c>
      <c r="J15" s="129">
        <v>0</v>
      </c>
      <c r="K15" s="129">
        <v>0</v>
      </c>
      <c r="L15" s="129">
        <v>0</v>
      </c>
      <c r="M15" s="129">
        <v>0</v>
      </c>
      <c r="N15" s="129">
        <v>0</v>
      </c>
      <c r="O15" s="129">
        <v>0</v>
      </c>
      <c r="P15" s="129">
        <v>0</v>
      </c>
      <c r="Q15" s="129">
        <v>0</v>
      </c>
      <c r="R15" s="129">
        <v>0</v>
      </c>
      <c r="S15" s="129">
        <v>0</v>
      </c>
      <c r="T15" s="129">
        <v>0</v>
      </c>
      <c r="U15" s="129">
        <v>0</v>
      </c>
      <c r="V15" s="129">
        <v>0</v>
      </c>
      <c r="W15" s="129">
        <v>0</v>
      </c>
      <c r="X15" s="129">
        <v>0</v>
      </c>
      <c r="Y15" s="130">
        <v>0</v>
      </c>
    </row>
    <row r="16" spans="1:25" ht="45" customHeight="1" x14ac:dyDescent="0.25">
      <c r="A16" s="25" t="s">
        <v>30</v>
      </c>
      <c r="B16" s="18">
        <f t="shared" si="2"/>
        <v>2</v>
      </c>
      <c r="C16" s="18">
        <f t="shared" si="2"/>
        <v>115</v>
      </c>
      <c r="D16" s="18">
        <f t="shared" si="2"/>
        <v>115</v>
      </c>
      <c r="E16" s="128">
        <v>2</v>
      </c>
      <c r="F16" s="129">
        <v>115</v>
      </c>
      <c r="G16" s="129">
        <v>115</v>
      </c>
      <c r="H16" s="129">
        <v>0</v>
      </c>
      <c r="I16" s="129">
        <v>0</v>
      </c>
      <c r="J16" s="129">
        <v>0</v>
      </c>
      <c r="K16" s="129">
        <v>0</v>
      </c>
      <c r="L16" s="129">
        <v>0</v>
      </c>
      <c r="M16" s="129">
        <v>0</v>
      </c>
      <c r="N16" s="129">
        <v>0</v>
      </c>
      <c r="O16" s="129">
        <v>0</v>
      </c>
      <c r="P16" s="129">
        <v>0</v>
      </c>
      <c r="Q16" s="129">
        <v>0</v>
      </c>
      <c r="R16" s="129">
        <v>0</v>
      </c>
      <c r="S16" s="129">
        <v>0</v>
      </c>
      <c r="T16" s="129">
        <v>0</v>
      </c>
      <c r="U16" s="129">
        <v>0</v>
      </c>
      <c r="V16" s="129">
        <v>0</v>
      </c>
      <c r="W16" s="129">
        <v>0</v>
      </c>
      <c r="X16" s="129">
        <v>0</v>
      </c>
      <c r="Y16" s="130">
        <v>0</v>
      </c>
    </row>
    <row r="17" spans="1:25" ht="45" customHeight="1" x14ac:dyDescent="0.25">
      <c r="A17" s="24" t="s">
        <v>33</v>
      </c>
      <c r="B17" s="18">
        <f t="shared" si="2"/>
        <v>1053</v>
      </c>
      <c r="C17" s="18">
        <f t="shared" si="2"/>
        <v>249</v>
      </c>
      <c r="D17" s="18">
        <f t="shared" si="2"/>
        <v>1053</v>
      </c>
      <c r="E17" s="128">
        <v>114</v>
      </c>
      <c r="F17" s="129">
        <v>25</v>
      </c>
      <c r="G17" s="129">
        <v>114</v>
      </c>
      <c r="H17" s="129">
        <v>32</v>
      </c>
      <c r="I17" s="129">
        <v>11</v>
      </c>
      <c r="J17" s="129">
        <v>32</v>
      </c>
      <c r="K17" s="129">
        <v>316</v>
      </c>
      <c r="L17" s="129">
        <v>93</v>
      </c>
      <c r="M17" s="129">
        <v>316</v>
      </c>
      <c r="N17" s="129">
        <v>509</v>
      </c>
      <c r="O17" s="129">
        <v>100</v>
      </c>
      <c r="P17" s="129">
        <v>509</v>
      </c>
      <c r="Q17" s="129">
        <v>27</v>
      </c>
      <c r="R17" s="129">
        <v>3</v>
      </c>
      <c r="S17" s="129">
        <v>27</v>
      </c>
      <c r="T17" s="129">
        <v>33</v>
      </c>
      <c r="U17" s="129">
        <v>9</v>
      </c>
      <c r="V17" s="129">
        <v>33</v>
      </c>
      <c r="W17" s="129">
        <v>22</v>
      </c>
      <c r="X17" s="129">
        <v>8</v>
      </c>
      <c r="Y17" s="130">
        <v>22</v>
      </c>
    </row>
    <row r="18" spans="1:25" ht="47.25" customHeight="1" x14ac:dyDescent="0.25">
      <c r="A18" s="25" t="s">
        <v>34</v>
      </c>
      <c r="B18" s="18">
        <f t="shared" si="2"/>
        <v>99</v>
      </c>
      <c r="C18" s="18">
        <f t="shared" si="2"/>
        <v>694</v>
      </c>
      <c r="D18" s="18">
        <f t="shared" si="2"/>
        <v>1497</v>
      </c>
      <c r="E18" s="128">
        <v>31</v>
      </c>
      <c r="F18" s="129">
        <v>95</v>
      </c>
      <c r="G18" s="129">
        <v>261</v>
      </c>
      <c r="H18" s="129">
        <v>3</v>
      </c>
      <c r="I18" s="129">
        <v>20</v>
      </c>
      <c r="J18" s="129">
        <v>60</v>
      </c>
      <c r="K18" s="129">
        <v>17</v>
      </c>
      <c r="L18" s="129">
        <v>124</v>
      </c>
      <c r="M18" s="129">
        <v>450</v>
      </c>
      <c r="N18" s="129">
        <v>36</v>
      </c>
      <c r="O18" s="129">
        <v>419</v>
      </c>
      <c r="P18" s="129">
        <v>678</v>
      </c>
      <c r="Q18" s="129">
        <v>0</v>
      </c>
      <c r="R18" s="129">
        <v>0</v>
      </c>
      <c r="S18" s="129">
        <v>0</v>
      </c>
      <c r="T18" s="129">
        <v>8</v>
      </c>
      <c r="U18" s="129">
        <v>4</v>
      </c>
      <c r="V18" s="129">
        <v>16</v>
      </c>
      <c r="W18" s="129">
        <v>4</v>
      </c>
      <c r="X18" s="129">
        <v>32</v>
      </c>
      <c r="Y18" s="130">
        <v>32</v>
      </c>
    </row>
    <row r="19" spans="1:25" ht="44.25" customHeight="1" x14ac:dyDescent="0.25">
      <c r="A19" s="25" t="s">
        <v>35</v>
      </c>
      <c r="B19" s="18">
        <f t="shared" si="2"/>
        <v>576</v>
      </c>
      <c r="C19" s="18">
        <f t="shared" si="2"/>
        <v>2788</v>
      </c>
      <c r="D19" s="18">
        <f t="shared" si="2"/>
        <v>10324</v>
      </c>
      <c r="E19" s="128">
        <v>127</v>
      </c>
      <c r="F19" s="129">
        <v>786</v>
      </c>
      <c r="G19" s="129">
        <v>2353</v>
      </c>
      <c r="H19" s="129">
        <v>47</v>
      </c>
      <c r="I19" s="129">
        <v>231</v>
      </c>
      <c r="J19" s="129">
        <v>1099</v>
      </c>
      <c r="K19" s="129">
        <v>164</v>
      </c>
      <c r="L19" s="129">
        <v>651</v>
      </c>
      <c r="M19" s="129">
        <v>4032</v>
      </c>
      <c r="N19" s="129">
        <v>183</v>
      </c>
      <c r="O19" s="129">
        <v>991</v>
      </c>
      <c r="P19" s="129">
        <v>2130</v>
      </c>
      <c r="Q19" s="129">
        <v>10</v>
      </c>
      <c r="R19" s="129">
        <v>12</v>
      </c>
      <c r="S19" s="129">
        <v>120</v>
      </c>
      <c r="T19" s="129">
        <v>0</v>
      </c>
      <c r="U19" s="129">
        <v>0</v>
      </c>
      <c r="V19" s="129">
        <v>0</v>
      </c>
      <c r="W19" s="129">
        <v>45</v>
      </c>
      <c r="X19" s="129">
        <v>117</v>
      </c>
      <c r="Y19" s="130">
        <v>590</v>
      </c>
    </row>
    <row r="20" spans="1:25" ht="18.75" x14ac:dyDescent="0.25">
      <c r="A20" s="26" t="s">
        <v>31</v>
      </c>
      <c r="B20" s="18">
        <f t="shared" si="2"/>
        <v>17</v>
      </c>
      <c r="C20" s="18">
        <f t="shared" si="2"/>
        <v>727</v>
      </c>
      <c r="D20" s="18">
        <f t="shared" si="2"/>
        <v>771</v>
      </c>
      <c r="E20" s="128">
        <v>7</v>
      </c>
      <c r="F20" s="129">
        <v>32</v>
      </c>
      <c r="G20" s="129">
        <v>76</v>
      </c>
      <c r="H20" s="129">
        <v>0</v>
      </c>
      <c r="I20" s="129">
        <v>0</v>
      </c>
      <c r="J20" s="129">
        <v>0</v>
      </c>
      <c r="K20" s="129">
        <v>2</v>
      </c>
      <c r="L20" s="129">
        <v>55</v>
      </c>
      <c r="M20" s="129">
        <v>55</v>
      </c>
      <c r="N20" s="129">
        <v>8</v>
      </c>
      <c r="O20" s="129">
        <v>640</v>
      </c>
      <c r="P20" s="129">
        <v>640</v>
      </c>
      <c r="Q20" s="129">
        <v>0</v>
      </c>
      <c r="R20" s="129">
        <v>0</v>
      </c>
      <c r="S20" s="129">
        <v>0</v>
      </c>
      <c r="T20" s="129">
        <v>0</v>
      </c>
      <c r="U20" s="129">
        <v>0</v>
      </c>
      <c r="V20" s="129">
        <v>0</v>
      </c>
      <c r="W20" s="129">
        <v>0</v>
      </c>
      <c r="X20" s="129">
        <v>0</v>
      </c>
      <c r="Y20" s="130">
        <v>0</v>
      </c>
    </row>
    <row r="21" spans="1:25" ht="18.75" x14ac:dyDescent="0.25">
      <c r="A21" s="297" t="s">
        <v>36</v>
      </c>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9"/>
    </row>
    <row r="22" spans="1:25" ht="45" customHeight="1" x14ac:dyDescent="0.25">
      <c r="A22" s="24" t="s">
        <v>28</v>
      </c>
      <c r="B22" s="18">
        <f t="shared" ref="B22:D25" si="3">SUM(E22,H22,K22,N22,Q22,T22,W22)</f>
        <v>12</v>
      </c>
      <c r="C22" s="18">
        <f t="shared" si="3"/>
        <v>157</v>
      </c>
      <c r="D22" s="18">
        <f t="shared" si="3"/>
        <v>368</v>
      </c>
      <c r="E22" s="125">
        <v>0</v>
      </c>
      <c r="F22" s="126">
        <v>0</v>
      </c>
      <c r="G22" s="126">
        <v>0</v>
      </c>
      <c r="H22" s="126">
        <v>12</v>
      </c>
      <c r="I22" s="126">
        <v>157</v>
      </c>
      <c r="J22" s="126">
        <v>368</v>
      </c>
      <c r="K22" s="126">
        <v>0</v>
      </c>
      <c r="L22" s="126">
        <v>0</v>
      </c>
      <c r="M22" s="126">
        <v>0</v>
      </c>
      <c r="N22" s="126">
        <v>0</v>
      </c>
      <c r="O22" s="126">
        <v>0</v>
      </c>
      <c r="P22" s="126">
        <v>0</v>
      </c>
      <c r="Q22" s="126">
        <v>0</v>
      </c>
      <c r="R22" s="126">
        <v>0</v>
      </c>
      <c r="S22" s="126">
        <v>0</v>
      </c>
      <c r="T22" s="126">
        <v>0</v>
      </c>
      <c r="U22" s="126">
        <v>0</v>
      </c>
      <c r="V22" s="126">
        <v>0</v>
      </c>
      <c r="W22" s="126">
        <v>0</v>
      </c>
      <c r="X22" s="126">
        <v>0</v>
      </c>
      <c r="Y22" s="127">
        <v>0</v>
      </c>
    </row>
    <row r="23" spans="1:25" ht="44.25" customHeight="1" x14ac:dyDescent="0.25">
      <c r="A23" s="25" t="s">
        <v>29</v>
      </c>
      <c r="B23" s="18">
        <f t="shared" si="3"/>
        <v>0</v>
      </c>
      <c r="C23" s="18">
        <f t="shared" si="3"/>
        <v>0</v>
      </c>
      <c r="D23" s="18">
        <f t="shared" si="3"/>
        <v>0</v>
      </c>
      <c r="E23" s="128">
        <v>0</v>
      </c>
      <c r="F23" s="129">
        <v>0</v>
      </c>
      <c r="G23" s="129">
        <v>0</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129">
        <v>0</v>
      </c>
      <c r="X23" s="129">
        <v>0</v>
      </c>
      <c r="Y23" s="130">
        <v>0</v>
      </c>
    </row>
    <row r="24" spans="1:25" ht="45" customHeight="1" x14ac:dyDescent="0.25">
      <c r="A24" s="25" t="s">
        <v>30</v>
      </c>
      <c r="B24" s="18">
        <f t="shared" si="3"/>
        <v>0</v>
      </c>
      <c r="C24" s="18">
        <f t="shared" si="3"/>
        <v>0</v>
      </c>
      <c r="D24" s="18">
        <f t="shared" si="3"/>
        <v>0</v>
      </c>
      <c r="E24" s="128">
        <v>0</v>
      </c>
      <c r="F24" s="129">
        <v>0</v>
      </c>
      <c r="G24" s="129">
        <v>0</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129">
        <v>0</v>
      </c>
      <c r="X24" s="129">
        <v>0</v>
      </c>
      <c r="Y24" s="130">
        <v>0</v>
      </c>
    </row>
    <row r="25" spans="1:25" ht="18.75" x14ac:dyDescent="0.25">
      <c r="A25" s="26" t="s">
        <v>31</v>
      </c>
      <c r="B25" s="18">
        <f t="shared" si="3"/>
        <v>1</v>
      </c>
      <c r="C25" s="18">
        <f t="shared" si="3"/>
        <v>5</v>
      </c>
      <c r="D25" s="18">
        <f t="shared" si="3"/>
        <v>5</v>
      </c>
      <c r="E25" s="128">
        <v>0</v>
      </c>
      <c r="F25" s="129">
        <v>0</v>
      </c>
      <c r="G25" s="129">
        <v>0</v>
      </c>
      <c r="H25" s="129">
        <v>1</v>
      </c>
      <c r="I25" s="129">
        <v>5</v>
      </c>
      <c r="J25" s="129">
        <v>5</v>
      </c>
      <c r="K25" s="129">
        <v>0</v>
      </c>
      <c r="L25" s="129">
        <v>0</v>
      </c>
      <c r="M25" s="129">
        <v>0</v>
      </c>
      <c r="N25" s="129">
        <v>0</v>
      </c>
      <c r="O25" s="129">
        <v>0</v>
      </c>
      <c r="P25" s="129">
        <v>0</v>
      </c>
      <c r="Q25" s="129">
        <v>0</v>
      </c>
      <c r="R25" s="129">
        <v>0</v>
      </c>
      <c r="S25" s="129">
        <v>0</v>
      </c>
      <c r="T25" s="129">
        <v>0</v>
      </c>
      <c r="U25" s="129">
        <v>0</v>
      </c>
      <c r="V25" s="129">
        <v>0</v>
      </c>
      <c r="W25" s="129">
        <v>0</v>
      </c>
      <c r="X25" s="129">
        <v>0</v>
      </c>
      <c r="Y25" s="130">
        <v>0</v>
      </c>
    </row>
    <row r="26" spans="1:25" ht="18.75" x14ac:dyDescent="0.25">
      <c r="A26" s="303" t="s">
        <v>37</v>
      </c>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5"/>
    </row>
    <row r="27" spans="1:25" ht="18.75" x14ac:dyDescent="0.25">
      <c r="A27" s="306" t="s">
        <v>12</v>
      </c>
      <c r="B27" s="307" t="s">
        <v>13</v>
      </c>
      <c r="C27" s="307"/>
      <c r="D27" s="307"/>
      <c r="E27" s="307"/>
      <c r="F27" s="307"/>
      <c r="G27" s="307"/>
      <c r="H27" s="307"/>
      <c r="I27" s="307"/>
      <c r="J27" s="307"/>
      <c r="K27" s="307"/>
      <c r="L27" s="307"/>
      <c r="M27" s="307"/>
      <c r="N27" s="307"/>
      <c r="O27" s="307"/>
      <c r="P27" s="307"/>
      <c r="Q27" s="307"/>
      <c r="R27" s="307"/>
      <c r="S27" s="307"/>
      <c r="T27" s="307"/>
      <c r="U27" s="307"/>
      <c r="V27" s="307"/>
      <c r="W27" s="307"/>
      <c r="X27" s="307"/>
      <c r="Y27" s="308"/>
    </row>
    <row r="28" spans="1:25" ht="18.75" x14ac:dyDescent="0.25">
      <c r="A28" s="306"/>
      <c r="B28" s="309" t="s">
        <v>14</v>
      </c>
      <c r="C28" s="309"/>
      <c r="D28" s="309"/>
      <c r="E28" s="307" t="s">
        <v>15</v>
      </c>
      <c r="F28" s="307"/>
      <c r="G28" s="307"/>
      <c r="H28" s="307"/>
      <c r="I28" s="307"/>
      <c r="J28" s="307"/>
      <c r="K28" s="307"/>
      <c r="L28" s="307"/>
      <c r="M28" s="307"/>
      <c r="N28" s="307"/>
      <c r="O28" s="307"/>
      <c r="P28" s="307"/>
      <c r="Q28" s="307"/>
      <c r="R28" s="307"/>
      <c r="S28" s="307"/>
      <c r="T28" s="307"/>
      <c r="U28" s="307"/>
      <c r="V28" s="307"/>
      <c r="W28" s="307"/>
      <c r="X28" s="307"/>
      <c r="Y28" s="308"/>
    </row>
    <row r="29" spans="1:25" ht="18.75" x14ac:dyDescent="0.25">
      <c r="A29" s="306"/>
      <c r="B29" s="309"/>
      <c r="C29" s="309"/>
      <c r="D29" s="309"/>
      <c r="E29" s="307" t="s">
        <v>16</v>
      </c>
      <c r="F29" s="307"/>
      <c r="G29" s="307"/>
      <c r="H29" s="307" t="s">
        <v>17</v>
      </c>
      <c r="I29" s="307"/>
      <c r="J29" s="307"/>
      <c r="K29" s="307" t="s">
        <v>18</v>
      </c>
      <c r="L29" s="307"/>
      <c r="M29" s="307"/>
      <c r="N29" s="307" t="s">
        <v>19</v>
      </c>
      <c r="O29" s="307"/>
      <c r="P29" s="307"/>
      <c r="Q29" s="307" t="s">
        <v>20</v>
      </c>
      <c r="R29" s="307"/>
      <c r="S29" s="307"/>
      <c r="T29" s="307" t="s">
        <v>21</v>
      </c>
      <c r="U29" s="307"/>
      <c r="V29" s="307"/>
      <c r="W29" s="307" t="s">
        <v>22</v>
      </c>
      <c r="X29" s="307"/>
      <c r="Y29" s="308"/>
    </row>
    <row r="30" spans="1:25" ht="31.5" x14ac:dyDescent="0.25">
      <c r="A30" s="306"/>
      <c r="B30" s="16" t="s">
        <v>23</v>
      </c>
      <c r="C30" s="17" t="s">
        <v>24</v>
      </c>
      <c r="D30" s="17" t="s">
        <v>25</v>
      </c>
      <c r="E30" s="16" t="s">
        <v>23</v>
      </c>
      <c r="F30" s="17" t="s">
        <v>24</v>
      </c>
      <c r="G30" s="17" t="s">
        <v>25</v>
      </c>
      <c r="H30" s="16" t="s">
        <v>23</v>
      </c>
      <c r="I30" s="17" t="s">
        <v>24</v>
      </c>
      <c r="J30" s="17" t="s">
        <v>25</v>
      </c>
      <c r="K30" s="16" t="s">
        <v>23</v>
      </c>
      <c r="L30" s="17" t="s">
        <v>24</v>
      </c>
      <c r="M30" s="17" t="s">
        <v>25</v>
      </c>
      <c r="N30" s="16" t="s">
        <v>23</v>
      </c>
      <c r="O30" s="17" t="s">
        <v>24</v>
      </c>
      <c r="P30" s="17" t="s">
        <v>25</v>
      </c>
      <c r="Q30" s="16" t="s">
        <v>23</v>
      </c>
      <c r="R30" s="17" t="s">
        <v>24</v>
      </c>
      <c r="S30" s="17" t="s">
        <v>25</v>
      </c>
      <c r="T30" s="16" t="s">
        <v>23</v>
      </c>
      <c r="U30" s="17" t="s">
        <v>24</v>
      </c>
      <c r="V30" s="17" t="s">
        <v>25</v>
      </c>
      <c r="W30" s="16" t="s">
        <v>23</v>
      </c>
      <c r="X30" s="17" t="s">
        <v>24</v>
      </c>
      <c r="Y30" s="21" t="s">
        <v>25</v>
      </c>
    </row>
    <row r="31" spans="1:25" ht="18.75" x14ac:dyDescent="0.25">
      <c r="A31" s="310" t="s">
        <v>38</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2"/>
    </row>
    <row r="32" spans="1:25" ht="42" customHeight="1" x14ac:dyDescent="0.25">
      <c r="A32" s="22" t="s">
        <v>27</v>
      </c>
      <c r="B32" s="18">
        <f>SUM(E32,H32,K32,N32,Q32,T32,W32)</f>
        <v>792</v>
      </c>
      <c r="C32" s="18">
        <f>SUM(F32,I32,L32,O32,R32,U32,X32)</f>
        <v>3636</v>
      </c>
      <c r="D32" s="18">
        <f>SUM(G32,J32,M32,P32,S32,V32,Y32)</f>
        <v>4836</v>
      </c>
      <c r="E32" s="19">
        <f t="shared" ref="E32:Y32" si="4">E33+E34+E35+E36+E37+E39+E40+E41+E42+E43</f>
        <v>123</v>
      </c>
      <c r="F32" s="19">
        <f t="shared" si="4"/>
        <v>375</v>
      </c>
      <c r="G32" s="19">
        <f t="shared" si="4"/>
        <v>478</v>
      </c>
      <c r="H32" s="19">
        <f t="shared" si="4"/>
        <v>118</v>
      </c>
      <c r="I32" s="19">
        <f t="shared" si="4"/>
        <v>1167</v>
      </c>
      <c r="J32" s="19">
        <f t="shared" si="4"/>
        <v>1829</v>
      </c>
      <c r="K32" s="19">
        <f t="shared" si="4"/>
        <v>150</v>
      </c>
      <c r="L32" s="19">
        <f t="shared" si="4"/>
        <v>1171</v>
      </c>
      <c r="M32" s="19">
        <f t="shared" si="4"/>
        <v>1407</v>
      </c>
      <c r="N32" s="19">
        <f t="shared" si="4"/>
        <v>192</v>
      </c>
      <c r="O32" s="19">
        <f t="shared" si="4"/>
        <v>539</v>
      </c>
      <c r="P32" s="19">
        <f t="shared" si="4"/>
        <v>630</v>
      </c>
      <c r="Q32" s="19">
        <f t="shared" si="4"/>
        <v>99</v>
      </c>
      <c r="R32" s="19">
        <f t="shared" si="4"/>
        <v>24</v>
      </c>
      <c r="S32" s="19">
        <f t="shared" si="4"/>
        <v>99</v>
      </c>
      <c r="T32" s="19">
        <f t="shared" si="4"/>
        <v>66</v>
      </c>
      <c r="U32" s="19">
        <f t="shared" si="4"/>
        <v>117</v>
      </c>
      <c r="V32" s="19">
        <f t="shared" si="4"/>
        <v>145</v>
      </c>
      <c r="W32" s="19">
        <f t="shared" si="4"/>
        <v>44</v>
      </c>
      <c r="X32" s="19">
        <f t="shared" si="4"/>
        <v>243</v>
      </c>
      <c r="Y32" s="23">
        <f t="shared" si="4"/>
        <v>248</v>
      </c>
    </row>
    <row r="33" spans="1:25" ht="38.25" customHeight="1" x14ac:dyDescent="0.25">
      <c r="A33" s="24" t="s">
        <v>33</v>
      </c>
      <c r="B33" s="18">
        <f t="shared" ref="B33:D37" si="5">SUM(E33,H33,K33,N33,Q33,T33,W33)</f>
        <v>103</v>
      </c>
      <c r="C33" s="18">
        <f t="shared" si="5"/>
        <v>80</v>
      </c>
      <c r="D33" s="18">
        <f t="shared" si="5"/>
        <v>103</v>
      </c>
      <c r="E33" s="131">
        <v>9</v>
      </c>
      <c r="F33" s="132">
        <v>1</v>
      </c>
      <c r="G33" s="132">
        <v>9</v>
      </c>
      <c r="H33" s="132">
        <v>10</v>
      </c>
      <c r="I33" s="132">
        <v>4</v>
      </c>
      <c r="J33" s="132">
        <v>10</v>
      </c>
      <c r="K33" s="132">
        <v>29</v>
      </c>
      <c r="L33" s="132">
        <v>29</v>
      </c>
      <c r="M33" s="132">
        <v>29</v>
      </c>
      <c r="N33" s="132">
        <v>24</v>
      </c>
      <c r="O33" s="132">
        <v>23</v>
      </c>
      <c r="P33" s="132">
        <v>24</v>
      </c>
      <c r="Q33" s="132">
        <v>4</v>
      </c>
      <c r="R33" s="132">
        <v>4</v>
      </c>
      <c r="S33" s="132">
        <v>4</v>
      </c>
      <c r="T33" s="132">
        <v>9</v>
      </c>
      <c r="U33" s="132">
        <v>6</v>
      </c>
      <c r="V33" s="132">
        <v>9</v>
      </c>
      <c r="W33" s="132">
        <v>18</v>
      </c>
      <c r="X33" s="132">
        <v>13</v>
      </c>
      <c r="Y33" s="133">
        <v>18</v>
      </c>
    </row>
    <row r="34" spans="1:25" ht="45" customHeight="1" x14ac:dyDescent="0.25">
      <c r="A34" s="25" t="s">
        <v>34</v>
      </c>
      <c r="B34" s="18">
        <f t="shared" si="5"/>
        <v>5</v>
      </c>
      <c r="C34" s="18">
        <f t="shared" si="5"/>
        <v>9</v>
      </c>
      <c r="D34" s="18">
        <f t="shared" si="5"/>
        <v>10</v>
      </c>
      <c r="E34" s="134">
        <v>0</v>
      </c>
      <c r="F34" s="135">
        <v>0</v>
      </c>
      <c r="G34" s="135">
        <v>0</v>
      </c>
      <c r="H34" s="135">
        <v>0</v>
      </c>
      <c r="I34" s="135">
        <v>0</v>
      </c>
      <c r="J34" s="135">
        <v>0</v>
      </c>
      <c r="K34" s="135">
        <v>0</v>
      </c>
      <c r="L34" s="135">
        <v>0</v>
      </c>
      <c r="M34" s="135">
        <v>0</v>
      </c>
      <c r="N34" s="135">
        <v>0</v>
      </c>
      <c r="O34" s="135">
        <v>0</v>
      </c>
      <c r="P34" s="135">
        <v>0</v>
      </c>
      <c r="Q34" s="135">
        <v>0</v>
      </c>
      <c r="R34" s="135">
        <v>0</v>
      </c>
      <c r="S34" s="135">
        <v>0</v>
      </c>
      <c r="T34" s="135">
        <v>5</v>
      </c>
      <c r="U34" s="135">
        <v>4</v>
      </c>
      <c r="V34" s="135">
        <v>5</v>
      </c>
      <c r="W34" s="135">
        <v>0</v>
      </c>
      <c r="X34" s="135">
        <v>5</v>
      </c>
      <c r="Y34" s="136">
        <v>5</v>
      </c>
    </row>
    <row r="35" spans="1:25" ht="48.75" customHeight="1" x14ac:dyDescent="0.25">
      <c r="A35" s="25" t="s">
        <v>35</v>
      </c>
      <c r="B35" s="18">
        <f t="shared" si="5"/>
        <v>48</v>
      </c>
      <c r="C35" s="18">
        <f t="shared" si="5"/>
        <v>380</v>
      </c>
      <c r="D35" s="18">
        <f t="shared" si="5"/>
        <v>1030</v>
      </c>
      <c r="E35" s="134">
        <v>2</v>
      </c>
      <c r="F35" s="135">
        <v>50</v>
      </c>
      <c r="G35" s="135">
        <v>50</v>
      </c>
      <c r="H35" s="135">
        <v>40</v>
      </c>
      <c r="I35" s="135">
        <v>240</v>
      </c>
      <c r="J35" s="135">
        <v>862</v>
      </c>
      <c r="K35" s="135">
        <v>6</v>
      </c>
      <c r="L35" s="135">
        <v>90</v>
      </c>
      <c r="M35" s="135">
        <v>118</v>
      </c>
      <c r="N35" s="135">
        <v>0</v>
      </c>
      <c r="O35" s="135">
        <v>0</v>
      </c>
      <c r="P35" s="135">
        <v>0</v>
      </c>
      <c r="Q35" s="135">
        <v>0</v>
      </c>
      <c r="R35" s="135">
        <v>0</v>
      </c>
      <c r="S35" s="135">
        <v>0</v>
      </c>
      <c r="T35" s="135">
        <v>0</v>
      </c>
      <c r="U35" s="135">
        <v>0</v>
      </c>
      <c r="V35" s="135">
        <v>0</v>
      </c>
      <c r="W35" s="135">
        <v>0</v>
      </c>
      <c r="X35" s="135">
        <v>0</v>
      </c>
      <c r="Y35" s="136">
        <v>0</v>
      </c>
    </row>
    <row r="36" spans="1:25" ht="41.25" customHeight="1" x14ac:dyDescent="0.25">
      <c r="A36" s="26" t="s">
        <v>39</v>
      </c>
      <c r="B36" s="18">
        <f t="shared" si="5"/>
        <v>49</v>
      </c>
      <c r="C36" s="18">
        <f t="shared" si="5"/>
        <v>391</v>
      </c>
      <c r="D36" s="18">
        <f t="shared" si="5"/>
        <v>391</v>
      </c>
      <c r="E36" s="134">
        <v>1</v>
      </c>
      <c r="F36" s="135">
        <v>30</v>
      </c>
      <c r="G36" s="135">
        <v>30</v>
      </c>
      <c r="H36" s="135">
        <v>22</v>
      </c>
      <c r="I36" s="135">
        <v>122</v>
      </c>
      <c r="J36" s="135">
        <v>122</v>
      </c>
      <c r="K36" s="135">
        <v>22</v>
      </c>
      <c r="L36" s="135">
        <v>122</v>
      </c>
      <c r="M36" s="135">
        <v>122</v>
      </c>
      <c r="N36" s="135">
        <v>0</v>
      </c>
      <c r="O36" s="135">
        <v>0</v>
      </c>
      <c r="P36" s="135">
        <v>0</v>
      </c>
      <c r="Q36" s="135">
        <v>0</v>
      </c>
      <c r="R36" s="135">
        <v>0</v>
      </c>
      <c r="S36" s="135">
        <v>0</v>
      </c>
      <c r="T36" s="135">
        <v>0</v>
      </c>
      <c r="U36" s="135">
        <v>0</v>
      </c>
      <c r="V36" s="135">
        <v>0</v>
      </c>
      <c r="W36" s="135">
        <v>4</v>
      </c>
      <c r="X36" s="135">
        <v>117</v>
      </c>
      <c r="Y36" s="136">
        <v>117</v>
      </c>
    </row>
    <row r="37" spans="1:25" ht="47.25" customHeight="1" x14ac:dyDescent="0.25">
      <c r="A37" s="25" t="s">
        <v>30</v>
      </c>
      <c r="B37" s="18">
        <f t="shared" si="5"/>
        <v>6</v>
      </c>
      <c r="C37" s="18">
        <f t="shared" si="5"/>
        <v>467</v>
      </c>
      <c r="D37" s="18">
        <f t="shared" si="5"/>
        <v>467</v>
      </c>
      <c r="E37" s="134">
        <v>0</v>
      </c>
      <c r="F37" s="135">
        <v>0</v>
      </c>
      <c r="G37" s="135">
        <v>0</v>
      </c>
      <c r="H37" s="135">
        <v>0</v>
      </c>
      <c r="I37" s="135">
        <v>0</v>
      </c>
      <c r="J37" s="135">
        <v>0</v>
      </c>
      <c r="K37" s="135">
        <v>4</v>
      </c>
      <c r="L37" s="135">
        <v>417</v>
      </c>
      <c r="M37" s="135">
        <v>417</v>
      </c>
      <c r="N37" s="135">
        <v>0</v>
      </c>
      <c r="O37" s="135">
        <v>0</v>
      </c>
      <c r="P37" s="135">
        <v>0</v>
      </c>
      <c r="Q37" s="135">
        <v>0</v>
      </c>
      <c r="R37" s="135">
        <v>0</v>
      </c>
      <c r="S37" s="135">
        <v>0</v>
      </c>
      <c r="T37" s="135">
        <v>0</v>
      </c>
      <c r="U37" s="135">
        <v>0</v>
      </c>
      <c r="V37" s="135">
        <v>0</v>
      </c>
      <c r="W37" s="135">
        <v>2</v>
      </c>
      <c r="X37" s="135">
        <v>50</v>
      </c>
      <c r="Y37" s="136">
        <v>50</v>
      </c>
    </row>
    <row r="38" spans="1:25" ht="18.75" x14ac:dyDescent="0.25">
      <c r="A38" s="310" t="s">
        <v>40</v>
      </c>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2"/>
    </row>
    <row r="39" spans="1:25" ht="39" customHeight="1" x14ac:dyDescent="0.25">
      <c r="A39" s="24" t="s">
        <v>33</v>
      </c>
      <c r="B39" s="18">
        <f t="shared" ref="B39:D43" si="6">SUM(E39,H39,K39,N39,Q39,T39,W39)</f>
        <v>499</v>
      </c>
      <c r="C39" s="18">
        <f t="shared" si="6"/>
        <v>239</v>
      </c>
      <c r="D39" s="18">
        <f t="shared" si="6"/>
        <v>499</v>
      </c>
      <c r="E39" s="131">
        <v>100</v>
      </c>
      <c r="F39" s="132">
        <v>46</v>
      </c>
      <c r="G39" s="132">
        <v>100</v>
      </c>
      <c r="H39" s="132">
        <v>10</v>
      </c>
      <c r="I39" s="132">
        <v>1</v>
      </c>
      <c r="J39" s="132">
        <v>10</v>
      </c>
      <c r="K39" s="132">
        <v>61</v>
      </c>
      <c r="L39" s="132">
        <v>53</v>
      </c>
      <c r="M39" s="132">
        <v>61</v>
      </c>
      <c r="N39" s="132">
        <v>164</v>
      </c>
      <c r="O39" s="132">
        <v>74</v>
      </c>
      <c r="P39" s="132">
        <v>164</v>
      </c>
      <c r="Q39" s="132">
        <v>95</v>
      </c>
      <c r="R39" s="132">
        <v>20</v>
      </c>
      <c r="S39" s="132">
        <v>95</v>
      </c>
      <c r="T39" s="132">
        <v>51</v>
      </c>
      <c r="U39" s="132">
        <v>27</v>
      </c>
      <c r="V39" s="132">
        <v>51</v>
      </c>
      <c r="W39" s="132">
        <v>18</v>
      </c>
      <c r="X39" s="132">
        <v>18</v>
      </c>
      <c r="Y39" s="133">
        <v>18</v>
      </c>
    </row>
    <row r="40" spans="1:25" ht="47.25" customHeight="1" x14ac:dyDescent="0.25">
      <c r="A40" s="25" t="s">
        <v>34</v>
      </c>
      <c r="B40" s="18">
        <f t="shared" si="6"/>
        <v>2</v>
      </c>
      <c r="C40" s="18">
        <f t="shared" si="6"/>
        <v>35</v>
      </c>
      <c r="D40" s="18">
        <f t="shared" si="6"/>
        <v>35</v>
      </c>
      <c r="E40" s="134">
        <v>0</v>
      </c>
      <c r="F40" s="135">
        <v>0</v>
      </c>
      <c r="G40" s="135">
        <v>0</v>
      </c>
      <c r="H40" s="135">
        <v>0</v>
      </c>
      <c r="I40" s="135">
        <v>0</v>
      </c>
      <c r="J40" s="135">
        <v>0</v>
      </c>
      <c r="K40" s="135">
        <v>1</v>
      </c>
      <c r="L40" s="135">
        <v>25</v>
      </c>
      <c r="M40" s="135">
        <v>25</v>
      </c>
      <c r="N40" s="135">
        <v>1</v>
      </c>
      <c r="O40" s="135">
        <v>10</v>
      </c>
      <c r="P40" s="135">
        <v>10</v>
      </c>
      <c r="Q40" s="135">
        <v>0</v>
      </c>
      <c r="R40" s="135">
        <v>0</v>
      </c>
      <c r="S40" s="135">
        <v>0</v>
      </c>
      <c r="T40" s="135">
        <v>0</v>
      </c>
      <c r="U40" s="135">
        <v>0</v>
      </c>
      <c r="V40" s="135">
        <v>0</v>
      </c>
      <c r="W40" s="135">
        <v>0</v>
      </c>
      <c r="X40" s="135">
        <v>0</v>
      </c>
      <c r="Y40" s="136">
        <v>0</v>
      </c>
    </row>
    <row r="41" spans="1:25" ht="44.25" customHeight="1" x14ac:dyDescent="0.25">
      <c r="A41" s="25" t="s">
        <v>35</v>
      </c>
      <c r="B41" s="18">
        <f t="shared" si="6"/>
        <v>16</v>
      </c>
      <c r="C41" s="18">
        <f t="shared" si="6"/>
        <v>463</v>
      </c>
      <c r="D41" s="18">
        <f t="shared" si="6"/>
        <v>729</v>
      </c>
      <c r="E41" s="134">
        <v>7</v>
      </c>
      <c r="F41" s="135">
        <v>124</v>
      </c>
      <c r="G41" s="135">
        <v>165</v>
      </c>
      <c r="H41" s="135">
        <v>5</v>
      </c>
      <c r="I41" s="135">
        <v>100</v>
      </c>
      <c r="J41" s="135">
        <v>125</v>
      </c>
      <c r="K41" s="135">
        <v>3</v>
      </c>
      <c r="L41" s="135">
        <v>216</v>
      </c>
      <c r="M41" s="135">
        <v>416</v>
      </c>
      <c r="N41" s="135">
        <v>1</v>
      </c>
      <c r="O41" s="135">
        <v>23</v>
      </c>
      <c r="P41" s="135">
        <v>23</v>
      </c>
      <c r="Q41" s="135">
        <v>0</v>
      </c>
      <c r="R41" s="135">
        <v>0</v>
      </c>
      <c r="S41" s="135">
        <v>0</v>
      </c>
      <c r="T41" s="135">
        <v>0</v>
      </c>
      <c r="U41" s="135">
        <v>0</v>
      </c>
      <c r="V41" s="135">
        <v>0</v>
      </c>
      <c r="W41" s="135">
        <v>0</v>
      </c>
      <c r="X41" s="135">
        <v>0</v>
      </c>
      <c r="Y41" s="136">
        <v>0</v>
      </c>
    </row>
    <row r="42" spans="1:25" ht="33" customHeight="1" x14ac:dyDescent="0.25">
      <c r="A42" s="26" t="s">
        <v>39</v>
      </c>
      <c r="B42" s="18">
        <f t="shared" si="6"/>
        <v>57</v>
      </c>
      <c r="C42" s="18">
        <f t="shared" si="6"/>
        <v>1061</v>
      </c>
      <c r="D42" s="18">
        <f t="shared" si="6"/>
        <v>1061</v>
      </c>
      <c r="E42" s="134">
        <v>2</v>
      </c>
      <c r="F42" s="135">
        <v>84</v>
      </c>
      <c r="G42" s="135">
        <v>84</v>
      </c>
      <c r="H42" s="135">
        <v>28</v>
      </c>
      <c r="I42" s="135">
        <v>550</v>
      </c>
      <c r="J42" s="135">
        <v>550</v>
      </c>
      <c r="K42" s="135">
        <v>23</v>
      </c>
      <c r="L42" s="135">
        <v>187</v>
      </c>
      <c r="M42" s="135">
        <v>187</v>
      </c>
      <c r="N42" s="135">
        <v>1</v>
      </c>
      <c r="O42" s="135">
        <v>120</v>
      </c>
      <c r="P42" s="135">
        <v>120</v>
      </c>
      <c r="Q42" s="135">
        <v>0</v>
      </c>
      <c r="R42" s="135">
        <v>0</v>
      </c>
      <c r="S42" s="135">
        <v>0</v>
      </c>
      <c r="T42" s="135">
        <v>1</v>
      </c>
      <c r="U42" s="135">
        <v>80</v>
      </c>
      <c r="V42" s="135">
        <v>80</v>
      </c>
      <c r="W42" s="135">
        <v>2</v>
      </c>
      <c r="X42" s="135">
        <v>40</v>
      </c>
      <c r="Y42" s="136">
        <v>40</v>
      </c>
    </row>
    <row r="43" spans="1:25" ht="47.25" customHeight="1" x14ac:dyDescent="0.25">
      <c r="A43" s="25" t="s">
        <v>30</v>
      </c>
      <c r="B43" s="18">
        <f t="shared" si="6"/>
        <v>7</v>
      </c>
      <c r="C43" s="18">
        <f t="shared" si="6"/>
        <v>511</v>
      </c>
      <c r="D43" s="18">
        <f t="shared" si="6"/>
        <v>511</v>
      </c>
      <c r="E43" s="134">
        <v>2</v>
      </c>
      <c r="F43" s="135">
        <v>40</v>
      </c>
      <c r="G43" s="135">
        <v>40</v>
      </c>
      <c r="H43" s="135">
        <v>3</v>
      </c>
      <c r="I43" s="135">
        <v>150</v>
      </c>
      <c r="J43" s="135">
        <v>150</v>
      </c>
      <c r="K43" s="135">
        <v>1</v>
      </c>
      <c r="L43" s="135">
        <v>32</v>
      </c>
      <c r="M43" s="135">
        <v>32</v>
      </c>
      <c r="N43" s="135">
        <v>1</v>
      </c>
      <c r="O43" s="135">
        <v>289</v>
      </c>
      <c r="P43" s="135">
        <v>289</v>
      </c>
      <c r="Q43" s="135">
        <v>0</v>
      </c>
      <c r="R43" s="135">
        <v>0</v>
      </c>
      <c r="S43" s="135">
        <v>0</v>
      </c>
      <c r="T43" s="135">
        <v>0</v>
      </c>
      <c r="U43" s="135">
        <v>0</v>
      </c>
      <c r="V43" s="135">
        <v>0</v>
      </c>
      <c r="W43" s="135">
        <v>0</v>
      </c>
      <c r="X43" s="135">
        <v>0</v>
      </c>
      <c r="Y43" s="136">
        <v>0</v>
      </c>
    </row>
    <row r="44" spans="1:25" ht="18.75" x14ac:dyDescent="0.25">
      <c r="A44" s="303" t="s">
        <v>41</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5"/>
    </row>
    <row r="45" spans="1:25" ht="18.75" x14ac:dyDescent="0.25">
      <c r="A45" s="306" t="s">
        <v>12</v>
      </c>
      <c r="B45" s="307" t="s">
        <v>13</v>
      </c>
      <c r="C45" s="307"/>
      <c r="D45" s="307"/>
      <c r="E45" s="307"/>
      <c r="F45" s="307"/>
      <c r="G45" s="307"/>
      <c r="H45" s="307"/>
      <c r="I45" s="307"/>
      <c r="J45" s="307"/>
      <c r="K45" s="307"/>
      <c r="L45" s="307"/>
      <c r="M45" s="307"/>
      <c r="N45" s="307"/>
      <c r="O45" s="307"/>
      <c r="P45" s="307"/>
      <c r="Q45" s="307"/>
      <c r="R45" s="307"/>
      <c r="S45" s="307"/>
      <c r="T45" s="307"/>
      <c r="U45" s="307"/>
      <c r="V45" s="307"/>
      <c r="W45" s="307"/>
      <c r="X45" s="307"/>
      <c r="Y45" s="308"/>
    </row>
    <row r="46" spans="1:25" ht="18.75" x14ac:dyDescent="0.25">
      <c r="A46" s="306"/>
      <c r="B46" s="309" t="s">
        <v>14</v>
      </c>
      <c r="C46" s="309"/>
      <c r="D46" s="309"/>
      <c r="E46" s="307" t="s">
        <v>15</v>
      </c>
      <c r="F46" s="307"/>
      <c r="G46" s="307"/>
      <c r="H46" s="307"/>
      <c r="I46" s="307"/>
      <c r="J46" s="307"/>
      <c r="K46" s="307"/>
      <c r="L46" s="307"/>
      <c r="M46" s="307"/>
      <c r="N46" s="307"/>
      <c r="O46" s="307"/>
      <c r="P46" s="307"/>
      <c r="Q46" s="307"/>
      <c r="R46" s="307"/>
      <c r="S46" s="307"/>
      <c r="T46" s="307"/>
      <c r="U46" s="307"/>
      <c r="V46" s="307"/>
      <c r="W46" s="307"/>
      <c r="X46" s="307"/>
      <c r="Y46" s="308"/>
    </row>
    <row r="47" spans="1:25" ht="18.75" x14ac:dyDescent="0.25">
      <c r="A47" s="306"/>
      <c r="B47" s="309"/>
      <c r="C47" s="309"/>
      <c r="D47" s="309"/>
      <c r="E47" s="307" t="s">
        <v>16</v>
      </c>
      <c r="F47" s="307"/>
      <c r="G47" s="307"/>
      <c r="H47" s="307" t="s">
        <v>17</v>
      </c>
      <c r="I47" s="307"/>
      <c r="J47" s="307"/>
      <c r="K47" s="307" t="s">
        <v>18</v>
      </c>
      <c r="L47" s="307"/>
      <c r="M47" s="307"/>
      <c r="N47" s="307" t="s">
        <v>19</v>
      </c>
      <c r="O47" s="307"/>
      <c r="P47" s="307"/>
      <c r="Q47" s="307" t="s">
        <v>20</v>
      </c>
      <c r="R47" s="307"/>
      <c r="S47" s="307"/>
      <c r="T47" s="307" t="s">
        <v>21</v>
      </c>
      <c r="U47" s="307"/>
      <c r="V47" s="307"/>
      <c r="W47" s="307" t="s">
        <v>22</v>
      </c>
      <c r="X47" s="307"/>
      <c r="Y47" s="308"/>
    </row>
    <row r="48" spans="1:25" ht="31.5" x14ac:dyDescent="0.25">
      <c r="A48" s="306"/>
      <c r="B48" s="16" t="s">
        <v>23</v>
      </c>
      <c r="C48" s="17" t="s">
        <v>24</v>
      </c>
      <c r="D48" s="17" t="s">
        <v>25</v>
      </c>
      <c r="E48" s="16" t="s">
        <v>23</v>
      </c>
      <c r="F48" s="17" t="s">
        <v>24</v>
      </c>
      <c r="G48" s="17" t="s">
        <v>25</v>
      </c>
      <c r="H48" s="16" t="s">
        <v>23</v>
      </c>
      <c r="I48" s="17" t="s">
        <v>24</v>
      </c>
      <c r="J48" s="17" t="s">
        <v>25</v>
      </c>
      <c r="K48" s="16" t="s">
        <v>23</v>
      </c>
      <c r="L48" s="17" t="s">
        <v>24</v>
      </c>
      <c r="M48" s="17" t="s">
        <v>25</v>
      </c>
      <c r="N48" s="16" t="s">
        <v>23</v>
      </c>
      <c r="O48" s="17" t="s">
        <v>24</v>
      </c>
      <c r="P48" s="17" t="s">
        <v>25</v>
      </c>
      <c r="Q48" s="16" t="s">
        <v>23</v>
      </c>
      <c r="R48" s="17" t="s">
        <v>24</v>
      </c>
      <c r="S48" s="17" t="s">
        <v>25</v>
      </c>
      <c r="T48" s="16" t="s">
        <v>23</v>
      </c>
      <c r="U48" s="17" t="s">
        <v>24</v>
      </c>
      <c r="V48" s="17" t="s">
        <v>25</v>
      </c>
      <c r="W48" s="16" t="s">
        <v>23</v>
      </c>
      <c r="X48" s="17" t="s">
        <v>24</v>
      </c>
      <c r="Y48" s="21" t="s">
        <v>25</v>
      </c>
    </row>
    <row r="49" spans="1:25" ht="18.75" x14ac:dyDescent="0.25">
      <c r="A49" s="310" t="s">
        <v>42</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2"/>
    </row>
    <row r="50" spans="1:25" ht="36" customHeight="1" x14ac:dyDescent="0.25">
      <c r="A50" s="22" t="s">
        <v>27</v>
      </c>
      <c r="B50" s="18">
        <f>SUM(E50,H50,K50,N50,Q50,T50,W50)</f>
        <v>23334</v>
      </c>
      <c r="C50" s="18">
        <f>SUM(F50,I50,L50,O50,R50,U50,X50)</f>
        <v>43646</v>
      </c>
      <c r="D50" s="18">
        <f>SUM(G50,J50,M50,P50,S50,V50,Y50)</f>
        <v>67455</v>
      </c>
      <c r="E50" s="19">
        <f t="shared" ref="E50:Y50" si="7">E51+E52+E53+E54+E55+E57+E58+E59+E60+E61+E63+E64+E65+E66+E67</f>
        <v>2415</v>
      </c>
      <c r="F50" s="19">
        <f t="shared" si="7"/>
        <v>1723</v>
      </c>
      <c r="G50" s="19">
        <f t="shared" si="7"/>
        <v>3612</v>
      </c>
      <c r="H50" s="19">
        <f t="shared" si="7"/>
        <v>539</v>
      </c>
      <c r="I50" s="19">
        <f t="shared" si="7"/>
        <v>690</v>
      </c>
      <c r="J50" s="19">
        <f t="shared" si="7"/>
        <v>1226</v>
      </c>
      <c r="K50" s="19">
        <f t="shared" si="7"/>
        <v>1290</v>
      </c>
      <c r="L50" s="19">
        <f t="shared" si="7"/>
        <v>1239</v>
      </c>
      <c r="M50" s="19">
        <f t="shared" si="7"/>
        <v>2383</v>
      </c>
      <c r="N50" s="19">
        <f t="shared" si="7"/>
        <v>5384</v>
      </c>
      <c r="O50" s="19">
        <f t="shared" si="7"/>
        <v>12618</v>
      </c>
      <c r="P50" s="19">
        <f t="shared" si="7"/>
        <v>18523</v>
      </c>
      <c r="Q50" s="19">
        <f t="shared" si="7"/>
        <v>706</v>
      </c>
      <c r="R50" s="19">
        <f t="shared" si="7"/>
        <v>295</v>
      </c>
      <c r="S50" s="19">
        <f t="shared" si="7"/>
        <v>795</v>
      </c>
      <c r="T50" s="19">
        <f t="shared" si="7"/>
        <v>9565</v>
      </c>
      <c r="U50" s="19">
        <f t="shared" si="7"/>
        <v>24448</v>
      </c>
      <c r="V50" s="19">
        <f t="shared" si="7"/>
        <v>33514</v>
      </c>
      <c r="W50" s="19">
        <f t="shared" si="7"/>
        <v>3435</v>
      </c>
      <c r="X50" s="19">
        <f t="shared" si="7"/>
        <v>2633</v>
      </c>
      <c r="Y50" s="23">
        <f t="shared" si="7"/>
        <v>7402</v>
      </c>
    </row>
    <row r="51" spans="1:25" ht="45.75" customHeight="1" x14ac:dyDescent="0.25">
      <c r="A51" s="24" t="s">
        <v>33</v>
      </c>
      <c r="B51" s="18">
        <f t="shared" ref="B51:D55" si="8">SUM(E51,H51,K51,N51,Q51,T51,W51)</f>
        <v>5666</v>
      </c>
      <c r="C51" s="18">
        <f t="shared" si="8"/>
        <v>2534</v>
      </c>
      <c r="D51" s="18">
        <f t="shared" si="8"/>
        <v>5666</v>
      </c>
      <c r="E51" s="125">
        <v>439</v>
      </c>
      <c r="F51" s="126">
        <v>195</v>
      </c>
      <c r="G51" s="126">
        <v>439</v>
      </c>
      <c r="H51" s="126">
        <v>193</v>
      </c>
      <c r="I51" s="126">
        <v>83</v>
      </c>
      <c r="J51" s="126">
        <v>193</v>
      </c>
      <c r="K51" s="126">
        <v>567</v>
      </c>
      <c r="L51" s="126">
        <v>168</v>
      </c>
      <c r="M51" s="126">
        <v>567</v>
      </c>
      <c r="N51" s="126">
        <v>1841</v>
      </c>
      <c r="O51" s="126">
        <v>899</v>
      </c>
      <c r="P51" s="126">
        <v>1841</v>
      </c>
      <c r="Q51" s="126">
        <v>139</v>
      </c>
      <c r="R51" s="126">
        <v>54</v>
      </c>
      <c r="S51" s="126">
        <v>139</v>
      </c>
      <c r="T51" s="126">
        <v>1930</v>
      </c>
      <c r="U51" s="126">
        <v>912</v>
      </c>
      <c r="V51" s="126">
        <v>1930</v>
      </c>
      <c r="W51" s="126">
        <v>557</v>
      </c>
      <c r="X51" s="126">
        <v>223</v>
      </c>
      <c r="Y51" s="127">
        <v>557</v>
      </c>
    </row>
    <row r="52" spans="1:25" ht="42" customHeight="1" x14ac:dyDescent="0.25">
      <c r="A52" s="25" t="s">
        <v>34</v>
      </c>
      <c r="B52" s="18">
        <f t="shared" si="8"/>
        <v>317</v>
      </c>
      <c r="C52" s="18">
        <f t="shared" si="8"/>
        <v>723</v>
      </c>
      <c r="D52" s="18">
        <f t="shared" si="8"/>
        <v>1329</v>
      </c>
      <c r="E52" s="128">
        <v>58</v>
      </c>
      <c r="F52" s="129">
        <v>72</v>
      </c>
      <c r="G52" s="129">
        <v>119</v>
      </c>
      <c r="H52" s="129">
        <v>0</v>
      </c>
      <c r="I52" s="129">
        <v>2</v>
      </c>
      <c r="J52" s="129">
        <v>2</v>
      </c>
      <c r="K52" s="129">
        <v>7</v>
      </c>
      <c r="L52" s="129">
        <v>18</v>
      </c>
      <c r="M52" s="129">
        <v>30</v>
      </c>
      <c r="N52" s="129">
        <v>40</v>
      </c>
      <c r="O52" s="129">
        <v>199</v>
      </c>
      <c r="P52" s="129">
        <v>299</v>
      </c>
      <c r="Q52" s="129">
        <v>10</v>
      </c>
      <c r="R52" s="129">
        <v>6</v>
      </c>
      <c r="S52" s="129">
        <v>26</v>
      </c>
      <c r="T52" s="129">
        <v>152</v>
      </c>
      <c r="U52" s="129">
        <v>294</v>
      </c>
      <c r="V52" s="129">
        <v>684</v>
      </c>
      <c r="W52" s="129">
        <v>50</v>
      </c>
      <c r="X52" s="129">
        <v>132</v>
      </c>
      <c r="Y52" s="130">
        <v>169</v>
      </c>
    </row>
    <row r="53" spans="1:25" ht="45" customHeight="1" x14ac:dyDescent="0.25">
      <c r="A53" s="25" t="s">
        <v>35</v>
      </c>
      <c r="B53" s="18">
        <f t="shared" si="8"/>
        <v>193</v>
      </c>
      <c r="C53" s="18">
        <f t="shared" si="8"/>
        <v>1282</v>
      </c>
      <c r="D53" s="18">
        <f t="shared" si="8"/>
        <v>3260</v>
      </c>
      <c r="E53" s="128">
        <v>3</v>
      </c>
      <c r="F53" s="129">
        <v>65</v>
      </c>
      <c r="G53" s="129">
        <v>65</v>
      </c>
      <c r="H53" s="129">
        <v>1</v>
      </c>
      <c r="I53" s="129">
        <v>25</v>
      </c>
      <c r="J53" s="129">
        <v>25</v>
      </c>
      <c r="K53" s="129">
        <v>10</v>
      </c>
      <c r="L53" s="129">
        <v>75</v>
      </c>
      <c r="M53" s="129">
        <v>138</v>
      </c>
      <c r="N53" s="129">
        <v>31</v>
      </c>
      <c r="O53" s="129">
        <v>512</v>
      </c>
      <c r="P53" s="129">
        <v>1405</v>
      </c>
      <c r="Q53" s="129">
        <v>0</v>
      </c>
      <c r="R53" s="129">
        <v>2</v>
      </c>
      <c r="S53" s="129">
        <v>14</v>
      </c>
      <c r="T53" s="129">
        <v>77</v>
      </c>
      <c r="U53" s="129">
        <v>453</v>
      </c>
      <c r="V53" s="129">
        <v>1144</v>
      </c>
      <c r="W53" s="129">
        <v>71</v>
      </c>
      <c r="X53" s="129">
        <v>150</v>
      </c>
      <c r="Y53" s="130">
        <v>469</v>
      </c>
    </row>
    <row r="54" spans="1:25" ht="44.25" customHeight="1" x14ac:dyDescent="0.25">
      <c r="A54" s="26" t="s">
        <v>39</v>
      </c>
      <c r="B54" s="18">
        <f t="shared" si="8"/>
        <v>82</v>
      </c>
      <c r="C54" s="18">
        <f t="shared" si="8"/>
        <v>6121</v>
      </c>
      <c r="D54" s="18">
        <f t="shared" si="8"/>
        <v>7571</v>
      </c>
      <c r="E54" s="128">
        <v>3</v>
      </c>
      <c r="F54" s="129">
        <v>119</v>
      </c>
      <c r="G54" s="129">
        <v>119</v>
      </c>
      <c r="H54" s="129">
        <v>27</v>
      </c>
      <c r="I54" s="129">
        <v>436</v>
      </c>
      <c r="J54" s="129">
        <v>686</v>
      </c>
      <c r="K54" s="129">
        <v>1</v>
      </c>
      <c r="L54" s="129">
        <v>12</v>
      </c>
      <c r="M54" s="129">
        <v>12</v>
      </c>
      <c r="N54" s="129">
        <v>16</v>
      </c>
      <c r="O54" s="129">
        <v>1604</v>
      </c>
      <c r="P54" s="129">
        <v>1604</v>
      </c>
      <c r="Q54" s="129">
        <v>0</v>
      </c>
      <c r="R54" s="129">
        <v>0</v>
      </c>
      <c r="S54" s="129">
        <v>0</v>
      </c>
      <c r="T54" s="129">
        <v>34</v>
      </c>
      <c r="U54" s="129">
        <v>3898</v>
      </c>
      <c r="V54" s="129">
        <v>5098</v>
      </c>
      <c r="W54" s="129">
        <v>1</v>
      </c>
      <c r="X54" s="129">
        <v>52</v>
      </c>
      <c r="Y54" s="130">
        <v>52</v>
      </c>
    </row>
    <row r="55" spans="1:25" ht="48" customHeight="1" x14ac:dyDescent="0.25">
      <c r="A55" s="25" t="s">
        <v>30</v>
      </c>
      <c r="B55" s="18">
        <f t="shared" si="8"/>
        <v>4</v>
      </c>
      <c r="C55" s="18">
        <f t="shared" si="8"/>
        <v>157</v>
      </c>
      <c r="D55" s="18">
        <f t="shared" si="8"/>
        <v>157</v>
      </c>
      <c r="E55" s="128">
        <v>0</v>
      </c>
      <c r="F55" s="129">
        <v>0</v>
      </c>
      <c r="G55" s="129">
        <v>0</v>
      </c>
      <c r="H55" s="129">
        <v>0</v>
      </c>
      <c r="I55" s="129">
        <v>0</v>
      </c>
      <c r="J55" s="129">
        <v>0</v>
      </c>
      <c r="K55" s="129">
        <v>0</v>
      </c>
      <c r="L55" s="129">
        <v>0</v>
      </c>
      <c r="M55" s="129">
        <v>0</v>
      </c>
      <c r="N55" s="129">
        <v>2</v>
      </c>
      <c r="O55" s="129">
        <v>115</v>
      </c>
      <c r="P55" s="129">
        <v>115</v>
      </c>
      <c r="Q55" s="129">
        <v>0</v>
      </c>
      <c r="R55" s="129">
        <v>0</v>
      </c>
      <c r="S55" s="129">
        <v>0</v>
      </c>
      <c r="T55" s="129">
        <v>2</v>
      </c>
      <c r="U55" s="129">
        <v>42</v>
      </c>
      <c r="V55" s="129">
        <v>42</v>
      </c>
      <c r="W55" s="129">
        <v>0</v>
      </c>
      <c r="X55" s="129">
        <v>0</v>
      </c>
      <c r="Y55" s="130">
        <v>0</v>
      </c>
    </row>
    <row r="56" spans="1:25" ht="18.75" x14ac:dyDescent="0.25">
      <c r="A56" s="310" t="s">
        <v>43</v>
      </c>
      <c r="B56" s="311"/>
      <c r="C56" s="311"/>
      <c r="D56" s="311"/>
      <c r="E56" s="311"/>
      <c r="F56" s="311"/>
      <c r="G56" s="311"/>
      <c r="H56" s="311"/>
      <c r="I56" s="311"/>
      <c r="J56" s="311"/>
      <c r="K56" s="311"/>
      <c r="L56" s="311"/>
      <c r="M56" s="311"/>
      <c r="N56" s="311"/>
      <c r="O56" s="311"/>
      <c r="P56" s="311"/>
      <c r="Q56" s="311"/>
      <c r="R56" s="311"/>
      <c r="S56" s="311"/>
      <c r="T56" s="311"/>
      <c r="U56" s="311"/>
      <c r="V56" s="311"/>
      <c r="W56" s="311"/>
      <c r="X56" s="311"/>
      <c r="Y56" s="312"/>
    </row>
    <row r="57" spans="1:25" ht="42.75" customHeight="1" x14ac:dyDescent="0.25">
      <c r="A57" s="24" t="s">
        <v>33</v>
      </c>
      <c r="B57" s="18">
        <f t="shared" ref="B57:D61" si="9">SUM(E57,H57,K57,N57,Q57,T57,W57)</f>
        <v>2</v>
      </c>
      <c r="C57" s="18">
        <f t="shared" si="9"/>
        <v>1</v>
      </c>
      <c r="D57" s="18">
        <f t="shared" si="9"/>
        <v>2</v>
      </c>
      <c r="E57" s="125">
        <v>0</v>
      </c>
      <c r="F57" s="126">
        <v>0</v>
      </c>
      <c r="G57" s="126">
        <v>0</v>
      </c>
      <c r="H57" s="126">
        <v>0</v>
      </c>
      <c r="I57" s="126">
        <v>0</v>
      </c>
      <c r="J57" s="126">
        <v>0</v>
      </c>
      <c r="K57" s="126">
        <v>0</v>
      </c>
      <c r="L57" s="126">
        <v>0</v>
      </c>
      <c r="M57" s="126">
        <v>0</v>
      </c>
      <c r="N57" s="126">
        <v>0</v>
      </c>
      <c r="O57" s="126">
        <v>0</v>
      </c>
      <c r="P57" s="126">
        <v>0</v>
      </c>
      <c r="Q57" s="126">
        <v>0</v>
      </c>
      <c r="R57" s="126">
        <v>0</v>
      </c>
      <c r="S57" s="126">
        <v>0</v>
      </c>
      <c r="T57" s="126">
        <v>0</v>
      </c>
      <c r="U57" s="126">
        <v>0</v>
      </c>
      <c r="V57" s="126">
        <v>0</v>
      </c>
      <c r="W57" s="126">
        <v>2</v>
      </c>
      <c r="X57" s="126">
        <v>1</v>
      </c>
      <c r="Y57" s="127">
        <v>2</v>
      </c>
    </row>
    <row r="58" spans="1:25" ht="41.25" customHeight="1" x14ac:dyDescent="0.25">
      <c r="A58" s="25" t="s">
        <v>34</v>
      </c>
      <c r="B58" s="18">
        <f t="shared" si="9"/>
        <v>1</v>
      </c>
      <c r="C58" s="18">
        <f t="shared" si="9"/>
        <v>8</v>
      </c>
      <c r="D58" s="18">
        <f t="shared" si="9"/>
        <v>8</v>
      </c>
      <c r="E58" s="128">
        <v>0</v>
      </c>
      <c r="F58" s="129">
        <v>0</v>
      </c>
      <c r="G58" s="129">
        <v>0</v>
      </c>
      <c r="H58" s="129">
        <v>0</v>
      </c>
      <c r="I58" s="129">
        <v>0</v>
      </c>
      <c r="J58" s="129">
        <v>0</v>
      </c>
      <c r="K58" s="129">
        <v>0</v>
      </c>
      <c r="L58" s="129">
        <v>0</v>
      </c>
      <c r="M58" s="129">
        <v>0</v>
      </c>
      <c r="N58" s="129">
        <v>0</v>
      </c>
      <c r="O58" s="129">
        <v>0</v>
      </c>
      <c r="P58" s="129">
        <v>0</v>
      </c>
      <c r="Q58" s="129">
        <v>0</v>
      </c>
      <c r="R58" s="129">
        <v>0</v>
      </c>
      <c r="S58" s="129">
        <v>0</v>
      </c>
      <c r="T58" s="129">
        <v>1</v>
      </c>
      <c r="U58" s="129">
        <v>8</v>
      </c>
      <c r="V58" s="129">
        <v>8</v>
      </c>
      <c r="W58" s="129">
        <v>0</v>
      </c>
      <c r="X58" s="129">
        <v>0</v>
      </c>
      <c r="Y58" s="130">
        <v>0</v>
      </c>
    </row>
    <row r="59" spans="1:25" ht="48" customHeight="1" x14ac:dyDescent="0.25">
      <c r="A59" s="25" t="s">
        <v>35</v>
      </c>
      <c r="B59" s="18">
        <f t="shared" si="9"/>
        <v>4</v>
      </c>
      <c r="C59" s="18">
        <f t="shared" si="9"/>
        <v>28</v>
      </c>
      <c r="D59" s="18">
        <f t="shared" si="9"/>
        <v>28</v>
      </c>
      <c r="E59" s="128">
        <v>4</v>
      </c>
      <c r="F59" s="129">
        <v>28</v>
      </c>
      <c r="G59" s="129">
        <v>28</v>
      </c>
      <c r="H59" s="129">
        <v>0</v>
      </c>
      <c r="I59" s="129">
        <v>0</v>
      </c>
      <c r="J59" s="129">
        <v>0</v>
      </c>
      <c r="K59" s="129">
        <v>0</v>
      </c>
      <c r="L59" s="129">
        <v>0</v>
      </c>
      <c r="M59" s="129">
        <v>0</v>
      </c>
      <c r="N59" s="129">
        <v>0</v>
      </c>
      <c r="O59" s="129">
        <v>0</v>
      </c>
      <c r="P59" s="129">
        <v>0</v>
      </c>
      <c r="Q59" s="129">
        <v>0</v>
      </c>
      <c r="R59" s="129">
        <v>0</v>
      </c>
      <c r="S59" s="129">
        <v>0</v>
      </c>
      <c r="T59" s="129">
        <v>0</v>
      </c>
      <c r="U59" s="129">
        <v>0</v>
      </c>
      <c r="V59" s="129">
        <v>0</v>
      </c>
      <c r="W59" s="129">
        <v>0</v>
      </c>
      <c r="X59" s="129">
        <v>0</v>
      </c>
      <c r="Y59" s="130">
        <v>0</v>
      </c>
    </row>
    <row r="60" spans="1:25" ht="42.75" customHeight="1" x14ac:dyDescent="0.25">
      <c r="A60" s="26" t="s">
        <v>39</v>
      </c>
      <c r="B60" s="18">
        <f t="shared" si="9"/>
        <v>0</v>
      </c>
      <c r="C60" s="18">
        <f t="shared" si="9"/>
        <v>0</v>
      </c>
      <c r="D60" s="18">
        <f t="shared" si="9"/>
        <v>0</v>
      </c>
      <c r="E60" s="128">
        <v>0</v>
      </c>
      <c r="F60" s="129">
        <v>0</v>
      </c>
      <c r="G60" s="129">
        <v>0</v>
      </c>
      <c r="H60" s="129">
        <v>0</v>
      </c>
      <c r="I60" s="129">
        <v>0</v>
      </c>
      <c r="J60" s="129">
        <v>0</v>
      </c>
      <c r="K60" s="129">
        <v>0</v>
      </c>
      <c r="L60" s="129">
        <v>0</v>
      </c>
      <c r="M60" s="129">
        <v>0</v>
      </c>
      <c r="N60" s="129">
        <v>0</v>
      </c>
      <c r="O60" s="129">
        <v>0</v>
      </c>
      <c r="P60" s="129">
        <v>0</v>
      </c>
      <c r="Q60" s="129">
        <v>0</v>
      </c>
      <c r="R60" s="129">
        <v>0</v>
      </c>
      <c r="S60" s="129">
        <v>0</v>
      </c>
      <c r="T60" s="129">
        <v>0</v>
      </c>
      <c r="U60" s="129">
        <v>0</v>
      </c>
      <c r="V60" s="129">
        <v>0</v>
      </c>
      <c r="W60" s="129">
        <v>0</v>
      </c>
      <c r="X60" s="129">
        <v>0</v>
      </c>
      <c r="Y60" s="130">
        <v>0</v>
      </c>
    </row>
    <row r="61" spans="1:25" ht="39.75" customHeight="1" x14ac:dyDescent="0.25">
      <c r="A61" s="25" t="s">
        <v>30</v>
      </c>
      <c r="B61" s="18">
        <f t="shared" si="9"/>
        <v>0</v>
      </c>
      <c r="C61" s="18">
        <f t="shared" si="9"/>
        <v>0</v>
      </c>
      <c r="D61" s="18">
        <f t="shared" si="9"/>
        <v>0</v>
      </c>
      <c r="E61" s="128">
        <v>0</v>
      </c>
      <c r="F61" s="129">
        <v>0</v>
      </c>
      <c r="G61" s="129">
        <v>0</v>
      </c>
      <c r="H61" s="129">
        <v>0</v>
      </c>
      <c r="I61" s="129">
        <v>0</v>
      </c>
      <c r="J61" s="129">
        <v>0</v>
      </c>
      <c r="K61" s="129">
        <v>0</v>
      </c>
      <c r="L61" s="129">
        <v>0</v>
      </c>
      <c r="M61" s="129">
        <v>0</v>
      </c>
      <c r="N61" s="129">
        <v>0</v>
      </c>
      <c r="O61" s="129">
        <v>0</v>
      </c>
      <c r="P61" s="129">
        <v>0</v>
      </c>
      <c r="Q61" s="129">
        <v>0</v>
      </c>
      <c r="R61" s="129">
        <v>0</v>
      </c>
      <c r="S61" s="129">
        <v>0</v>
      </c>
      <c r="T61" s="129">
        <v>0</v>
      </c>
      <c r="U61" s="129">
        <v>0</v>
      </c>
      <c r="V61" s="129">
        <v>0</v>
      </c>
      <c r="W61" s="129">
        <v>0</v>
      </c>
      <c r="X61" s="129">
        <v>0</v>
      </c>
      <c r="Y61" s="130">
        <v>0</v>
      </c>
    </row>
    <row r="62" spans="1:25" ht="18.75" x14ac:dyDescent="0.25">
      <c r="A62" s="297" t="s">
        <v>44</v>
      </c>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9"/>
    </row>
    <row r="63" spans="1:25" ht="41.25" customHeight="1" x14ac:dyDescent="0.25">
      <c r="A63" s="24" t="s">
        <v>33</v>
      </c>
      <c r="B63" s="18">
        <f t="shared" ref="B63:D67" si="10">SUM(E63,H63,K63,N63,Q63,T63,W63)</f>
        <v>15166</v>
      </c>
      <c r="C63" s="18">
        <f t="shared" si="10"/>
        <v>6776</v>
      </c>
      <c r="D63" s="18">
        <f t="shared" si="10"/>
        <v>15166</v>
      </c>
      <c r="E63" s="125">
        <v>1757</v>
      </c>
      <c r="F63" s="126">
        <v>836</v>
      </c>
      <c r="G63" s="126">
        <v>1757</v>
      </c>
      <c r="H63" s="126">
        <v>317</v>
      </c>
      <c r="I63" s="126">
        <v>142</v>
      </c>
      <c r="J63" s="126">
        <v>317</v>
      </c>
      <c r="K63" s="126">
        <v>680</v>
      </c>
      <c r="L63" s="126">
        <v>270</v>
      </c>
      <c r="M63" s="126">
        <v>680</v>
      </c>
      <c r="N63" s="126">
        <v>3304</v>
      </c>
      <c r="O63" s="126">
        <v>1280</v>
      </c>
      <c r="P63" s="126">
        <v>3304</v>
      </c>
      <c r="Q63" s="126">
        <v>529</v>
      </c>
      <c r="R63" s="126">
        <v>170</v>
      </c>
      <c r="S63" s="126">
        <v>529</v>
      </c>
      <c r="T63" s="126">
        <v>6259</v>
      </c>
      <c r="U63" s="126">
        <v>3226</v>
      </c>
      <c r="V63" s="126">
        <v>6259</v>
      </c>
      <c r="W63" s="126">
        <v>2320</v>
      </c>
      <c r="X63" s="126">
        <v>852</v>
      </c>
      <c r="Y63" s="127">
        <v>2320</v>
      </c>
    </row>
    <row r="64" spans="1:25" ht="42" customHeight="1" x14ac:dyDescent="0.25">
      <c r="A64" s="25" t="s">
        <v>34</v>
      </c>
      <c r="B64" s="18">
        <f t="shared" si="10"/>
        <v>1298</v>
      </c>
      <c r="C64" s="18">
        <f t="shared" si="10"/>
        <v>1600</v>
      </c>
      <c r="D64" s="18">
        <f t="shared" si="10"/>
        <v>4320</v>
      </c>
      <c r="E64" s="128">
        <v>128</v>
      </c>
      <c r="F64" s="129">
        <v>241</v>
      </c>
      <c r="G64" s="129">
        <v>682</v>
      </c>
      <c r="H64" s="129">
        <v>1</v>
      </c>
      <c r="I64" s="129">
        <v>2</v>
      </c>
      <c r="J64" s="129">
        <v>3</v>
      </c>
      <c r="K64" s="129">
        <v>10</v>
      </c>
      <c r="L64" s="129">
        <v>23</v>
      </c>
      <c r="M64" s="129">
        <v>59</v>
      </c>
      <c r="N64" s="129">
        <v>52</v>
      </c>
      <c r="O64" s="129">
        <v>42</v>
      </c>
      <c r="P64" s="129">
        <v>153</v>
      </c>
      <c r="Q64" s="129">
        <v>28</v>
      </c>
      <c r="R64" s="129">
        <v>16</v>
      </c>
      <c r="S64" s="129">
        <v>40</v>
      </c>
      <c r="T64" s="129">
        <v>880</v>
      </c>
      <c r="U64" s="129">
        <v>888</v>
      </c>
      <c r="V64" s="129">
        <v>2299</v>
      </c>
      <c r="W64" s="129">
        <v>199</v>
      </c>
      <c r="X64" s="129">
        <v>388</v>
      </c>
      <c r="Y64" s="130">
        <v>1084</v>
      </c>
    </row>
    <row r="65" spans="1:25" ht="45" customHeight="1" x14ac:dyDescent="0.25">
      <c r="A65" s="25" t="s">
        <v>35</v>
      </c>
      <c r="B65" s="18">
        <f t="shared" si="10"/>
        <v>520</v>
      </c>
      <c r="C65" s="18">
        <f t="shared" si="10"/>
        <v>2489</v>
      </c>
      <c r="D65" s="18">
        <f t="shared" si="10"/>
        <v>6515</v>
      </c>
      <c r="E65" s="128">
        <v>21</v>
      </c>
      <c r="F65" s="129">
        <v>134</v>
      </c>
      <c r="G65" s="129">
        <v>370</v>
      </c>
      <c r="H65" s="129">
        <v>0</v>
      </c>
      <c r="I65" s="129">
        <v>0</v>
      </c>
      <c r="J65" s="129">
        <v>0</v>
      </c>
      <c r="K65" s="129">
        <v>14</v>
      </c>
      <c r="L65" s="129">
        <v>66</v>
      </c>
      <c r="M65" s="129">
        <v>290</v>
      </c>
      <c r="N65" s="129">
        <v>58</v>
      </c>
      <c r="O65" s="129">
        <v>833</v>
      </c>
      <c r="P65" s="129">
        <v>1223</v>
      </c>
      <c r="Q65" s="129">
        <v>0</v>
      </c>
      <c r="R65" s="129">
        <v>0</v>
      </c>
      <c r="S65" s="129">
        <v>0</v>
      </c>
      <c r="T65" s="129">
        <v>195</v>
      </c>
      <c r="U65" s="129">
        <v>1022</v>
      </c>
      <c r="V65" s="129">
        <v>2284</v>
      </c>
      <c r="W65" s="129">
        <v>232</v>
      </c>
      <c r="X65" s="129">
        <v>434</v>
      </c>
      <c r="Y65" s="130">
        <v>2348</v>
      </c>
    </row>
    <row r="66" spans="1:25" ht="42.75" customHeight="1" x14ac:dyDescent="0.25">
      <c r="A66" s="26" t="s">
        <v>39</v>
      </c>
      <c r="B66" s="18">
        <f t="shared" si="10"/>
        <v>73</v>
      </c>
      <c r="C66" s="18">
        <f t="shared" si="10"/>
        <v>21281</v>
      </c>
      <c r="D66" s="18">
        <f t="shared" si="10"/>
        <v>22787</v>
      </c>
      <c r="E66" s="128">
        <v>2</v>
      </c>
      <c r="F66" s="129">
        <v>33</v>
      </c>
      <c r="G66" s="129">
        <v>33</v>
      </c>
      <c r="H66" s="129">
        <v>0</v>
      </c>
      <c r="I66" s="129">
        <v>0</v>
      </c>
      <c r="J66" s="129">
        <v>0</v>
      </c>
      <c r="K66" s="129">
        <v>1</v>
      </c>
      <c r="L66" s="129">
        <v>607</v>
      </c>
      <c r="M66" s="129">
        <v>607</v>
      </c>
      <c r="N66" s="129">
        <v>36</v>
      </c>
      <c r="O66" s="129">
        <v>6763</v>
      </c>
      <c r="P66" s="129">
        <v>8208</v>
      </c>
      <c r="Q66" s="129">
        <v>0</v>
      </c>
      <c r="R66" s="129">
        <v>47</v>
      </c>
      <c r="S66" s="129">
        <v>47</v>
      </c>
      <c r="T66" s="129">
        <v>33</v>
      </c>
      <c r="U66" s="129">
        <v>13623</v>
      </c>
      <c r="V66" s="129">
        <v>13684</v>
      </c>
      <c r="W66" s="129">
        <v>1</v>
      </c>
      <c r="X66" s="129">
        <v>208</v>
      </c>
      <c r="Y66" s="130">
        <v>208</v>
      </c>
    </row>
    <row r="67" spans="1:25" ht="42.75" customHeight="1" x14ac:dyDescent="0.25">
      <c r="A67" s="25" t="s">
        <v>30</v>
      </c>
      <c r="B67" s="18">
        <f t="shared" si="10"/>
        <v>8</v>
      </c>
      <c r="C67" s="18">
        <f t="shared" si="10"/>
        <v>646</v>
      </c>
      <c r="D67" s="18">
        <f t="shared" si="10"/>
        <v>646</v>
      </c>
      <c r="E67" s="128">
        <v>0</v>
      </c>
      <c r="F67" s="129">
        <v>0</v>
      </c>
      <c r="G67" s="129">
        <v>0</v>
      </c>
      <c r="H67" s="129">
        <v>0</v>
      </c>
      <c r="I67" s="129">
        <v>0</v>
      </c>
      <c r="J67" s="129">
        <v>0</v>
      </c>
      <c r="K67" s="129">
        <v>0</v>
      </c>
      <c r="L67" s="129">
        <v>0</v>
      </c>
      <c r="M67" s="129">
        <v>0</v>
      </c>
      <c r="N67" s="129">
        <v>4</v>
      </c>
      <c r="O67" s="129">
        <v>371</v>
      </c>
      <c r="P67" s="129">
        <v>371</v>
      </c>
      <c r="Q67" s="129">
        <v>0</v>
      </c>
      <c r="R67" s="129">
        <v>0</v>
      </c>
      <c r="S67" s="129">
        <v>0</v>
      </c>
      <c r="T67" s="129">
        <v>2</v>
      </c>
      <c r="U67" s="129">
        <v>82</v>
      </c>
      <c r="V67" s="129">
        <v>82</v>
      </c>
      <c r="W67" s="129">
        <v>2</v>
      </c>
      <c r="X67" s="129">
        <v>193</v>
      </c>
      <c r="Y67" s="130">
        <v>193</v>
      </c>
    </row>
    <row r="68" spans="1:25" ht="18.75" x14ac:dyDescent="0.25">
      <c r="A68" s="303" t="s">
        <v>45</v>
      </c>
      <c r="B68" s="304"/>
      <c r="C68" s="304"/>
      <c r="D68" s="304"/>
      <c r="E68" s="304"/>
      <c r="F68" s="304"/>
      <c r="G68" s="304"/>
      <c r="H68" s="304"/>
      <c r="I68" s="304"/>
      <c r="J68" s="304"/>
      <c r="K68" s="304"/>
      <c r="L68" s="304"/>
      <c r="M68" s="304"/>
      <c r="N68" s="304"/>
      <c r="O68" s="304"/>
      <c r="P68" s="304"/>
      <c r="Q68" s="304"/>
      <c r="R68" s="304"/>
      <c r="S68" s="304"/>
      <c r="T68" s="304"/>
      <c r="U68" s="304"/>
      <c r="V68" s="304"/>
      <c r="W68" s="304"/>
      <c r="X68" s="304"/>
      <c r="Y68" s="305"/>
    </row>
    <row r="69" spans="1:25" ht="18.75" x14ac:dyDescent="0.25">
      <c r="A69" s="306" t="s">
        <v>12</v>
      </c>
      <c r="B69" s="307" t="s">
        <v>13</v>
      </c>
      <c r="C69" s="307"/>
      <c r="D69" s="307"/>
      <c r="E69" s="307"/>
      <c r="F69" s="307"/>
      <c r="G69" s="307"/>
      <c r="H69" s="307"/>
      <c r="I69" s="307"/>
      <c r="J69" s="307"/>
      <c r="K69" s="307"/>
      <c r="L69" s="307"/>
      <c r="M69" s="307"/>
      <c r="N69" s="307"/>
      <c r="O69" s="307"/>
      <c r="P69" s="307"/>
      <c r="Q69" s="307"/>
      <c r="R69" s="307"/>
      <c r="S69" s="307"/>
      <c r="T69" s="307"/>
      <c r="U69" s="307"/>
      <c r="V69" s="307"/>
      <c r="W69" s="307"/>
      <c r="X69" s="307"/>
      <c r="Y69" s="308"/>
    </row>
    <row r="70" spans="1:25" ht="18.75" x14ac:dyDescent="0.25">
      <c r="A70" s="306"/>
      <c r="B70" s="309" t="s">
        <v>14</v>
      </c>
      <c r="C70" s="309"/>
      <c r="D70" s="309"/>
      <c r="E70" s="307" t="s">
        <v>15</v>
      </c>
      <c r="F70" s="307"/>
      <c r="G70" s="307"/>
      <c r="H70" s="307"/>
      <c r="I70" s="307"/>
      <c r="J70" s="307"/>
      <c r="K70" s="307"/>
      <c r="L70" s="307"/>
      <c r="M70" s="307"/>
      <c r="N70" s="307"/>
      <c r="O70" s="307"/>
      <c r="P70" s="307"/>
      <c r="Q70" s="307"/>
      <c r="R70" s="307"/>
      <c r="S70" s="307"/>
      <c r="T70" s="307"/>
      <c r="U70" s="307"/>
      <c r="V70" s="307"/>
      <c r="W70" s="307"/>
      <c r="X70" s="307"/>
      <c r="Y70" s="308"/>
    </row>
    <row r="71" spans="1:25" ht="18.75" x14ac:dyDescent="0.25">
      <c r="A71" s="306"/>
      <c r="B71" s="309"/>
      <c r="C71" s="309"/>
      <c r="D71" s="309"/>
      <c r="E71" s="307" t="s">
        <v>16</v>
      </c>
      <c r="F71" s="307"/>
      <c r="G71" s="307"/>
      <c r="H71" s="307" t="s">
        <v>17</v>
      </c>
      <c r="I71" s="307"/>
      <c r="J71" s="307"/>
      <c r="K71" s="307" t="s">
        <v>18</v>
      </c>
      <c r="L71" s="307"/>
      <c r="M71" s="307"/>
      <c r="N71" s="307" t="s">
        <v>19</v>
      </c>
      <c r="O71" s="307"/>
      <c r="P71" s="307"/>
      <c r="Q71" s="307" t="s">
        <v>20</v>
      </c>
      <c r="R71" s="307"/>
      <c r="S71" s="307"/>
      <c r="T71" s="307" t="s">
        <v>21</v>
      </c>
      <c r="U71" s="307"/>
      <c r="V71" s="307"/>
      <c r="W71" s="307" t="s">
        <v>22</v>
      </c>
      <c r="X71" s="307"/>
      <c r="Y71" s="308"/>
    </row>
    <row r="72" spans="1:25" ht="31.5" x14ac:dyDescent="0.25">
      <c r="A72" s="306"/>
      <c r="B72" s="16" t="s">
        <v>23</v>
      </c>
      <c r="C72" s="17" t="s">
        <v>24</v>
      </c>
      <c r="D72" s="17" t="s">
        <v>25</v>
      </c>
      <c r="E72" s="16" t="s">
        <v>23</v>
      </c>
      <c r="F72" s="17" t="s">
        <v>24</v>
      </c>
      <c r="G72" s="17" t="s">
        <v>25</v>
      </c>
      <c r="H72" s="16" t="s">
        <v>23</v>
      </c>
      <c r="I72" s="17" t="s">
        <v>24</v>
      </c>
      <c r="J72" s="17" t="s">
        <v>25</v>
      </c>
      <c r="K72" s="16" t="s">
        <v>23</v>
      </c>
      <c r="L72" s="17" t="s">
        <v>24</v>
      </c>
      <c r="M72" s="17" t="s">
        <v>25</v>
      </c>
      <c r="N72" s="16" t="s">
        <v>23</v>
      </c>
      <c r="O72" s="17" t="s">
        <v>24</v>
      </c>
      <c r="P72" s="17" t="s">
        <v>25</v>
      </c>
      <c r="Q72" s="16" t="s">
        <v>23</v>
      </c>
      <c r="R72" s="17" t="s">
        <v>24</v>
      </c>
      <c r="S72" s="17" t="s">
        <v>25</v>
      </c>
      <c r="T72" s="16" t="s">
        <v>23</v>
      </c>
      <c r="U72" s="17" t="s">
        <v>24</v>
      </c>
      <c r="V72" s="17" t="s">
        <v>25</v>
      </c>
      <c r="W72" s="16" t="s">
        <v>23</v>
      </c>
      <c r="X72" s="17" t="s">
        <v>24</v>
      </c>
      <c r="Y72" s="21" t="s">
        <v>25</v>
      </c>
    </row>
    <row r="73" spans="1:25" ht="18.75" x14ac:dyDescent="0.25">
      <c r="A73" s="310" t="s">
        <v>46</v>
      </c>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2"/>
    </row>
    <row r="74" spans="1:25" ht="49.5" customHeight="1" x14ac:dyDescent="0.25">
      <c r="A74" s="22" t="s">
        <v>27</v>
      </c>
      <c r="B74" s="18">
        <f>SUM(E74,H74,K74,N74,Q74,T74,W74)</f>
        <v>4401</v>
      </c>
      <c r="C74" s="18">
        <f>SUM(F74,I74,L74,O74,R74,U74,X74)</f>
        <v>14920</v>
      </c>
      <c r="D74" s="18">
        <f>SUM(G74,J74,M74,P74,S74,V74,Y74)</f>
        <v>22247</v>
      </c>
      <c r="E74" s="19">
        <f>SUM(E75:E79,E81:E84)</f>
        <v>1037</v>
      </c>
      <c r="F74" s="19">
        <f t="shared" ref="F74:Y74" si="11">SUM(F75:F79,F81:F84)</f>
        <v>3414</v>
      </c>
      <c r="G74" s="19">
        <f t="shared" si="11"/>
        <v>5000</v>
      </c>
      <c r="H74" s="19">
        <f t="shared" si="11"/>
        <v>210</v>
      </c>
      <c r="I74" s="19">
        <f t="shared" si="11"/>
        <v>2557</v>
      </c>
      <c r="J74" s="19">
        <f t="shared" si="11"/>
        <v>2744</v>
      </c>
      <c r="K74" s="19">
        <f t="shared" si="11"/>
        <v>632</v>
      </c>
      <c r="L74" s="19">
        <f t="shared" si="11"/>
        <v>2281</v>
      </c>
      <c r="M74" s="19">
        <f t="shared" si="11"/>
        <v>5534</v>
      </c>
      <c r="N74" s="19">
        <f t="shared" si="11"/>
        <v>737</v>
      </c>
      <c r="O74" s="19">
        <f t="shared" si="11"/>
        <v>2181</v>
      </c>
      <c r="P74" s="19">
        <f t="shared" si="11"/>
        <v>3291</v>
      </c>
      <c r="Q74" s="19">
        <f t="shared" si="11"/>
        <v>296</v>
      </c>
      <c r="R74" s="19">
        <f t="shared" si="11"/>
        <v>160</v>
      </c>
      <c r="S74" s="19">
        <f t="shared" si="11"/>
        <v>306</v>
      </c>
      <c r="T74" s="19">
        <f t="shared" si="11"/>
        <v>192</v>
      </c>
      <c r="U74" s="19">
        <f t="shared" si="11"/>
        <v>481</v>
      </c>
      <c r="V74" s="19">
        <f t="shared" si="11"/>
        <v>759</v>
      </c>
      <c r="W74" s="19">
        <f t="shared" si="11"/>
        <v>1297</v>
      </c>
      <c r="X74" s="19">
        <f t="shared" si="11"/>
        <v>3846</v>
      </c>
      <c r="Y74" s="23">
        <f t="shared" si="11"/>
        <v>4613</v>
      </c>
    </row>
    <row r="75" spans="1:25" ht="44.25" customHeight="1" x14ac:dyDescent="0.25">
      <c r="A75" s="24" t="s">
        <v>33</v>
      </c>
      <c r="B75" s="18">
        <f t="shared" ref="B75:D79" si="12">SUM(E75,H75,K75,N75,Q75,T75,W75)</f>
        <v>1417</v>
      </c>
      <c r="C75" s="18">
        <f t="shared" si="12"/>
        <v>958</v>
      </c>
      <c r="D75" s="18">
        <f t="shared" si="12"/>
        <v>1417</v>
      </c>
      <c r="E75" s="137">
        <v>754</v>
      </c>
      <c r="F75" s="138">
        <v>553</v>
      </c>
      <c r="G75" s="138">
        <v>754</v>
      </c>
      <c r="H75" s="138">
        <v>146</v>
      </c>
      <c r="I75" s="138">
        <v>91</v>
      </c>
      <c r="J75" s="138">
        <v>146</v>
      </c>
      <c r="K75" s="138">
        <v>88</v>
      </c>
      <c r="L75" s="138">
        <v>46</v>
      </c>
      <c r="M75" s="138">
        <v>88</v>
      </c>
      <c r="N75" s="138">
        <v>109</v>
      </c>
      <c r="O75" s="138">
        <v>69</v>
      </c>
      <c r="P75" s="138">
        <v>109</v>
      </c>
      <c r="Q75" s="138">
        <v>165</v>
      </c>
      <c r="R75" s="138">
        <v>65</v>
      </c>
      <c r="S75" s="138">
        <v>165</v>
      </c>
      <c r="T75" s="138">
        <v>110</v>
      </c>
      <c r="U75" s="138">
        <v>92</v>
      </c>
      <c r="V75" s="138">
        <v>110</v>
      </c>
      <c r="W75" s="138">
        <v>45</v>
      </c>
      <c r="X75" s="138">
        <v>42</v>
      </c>
      <c r="Y75" s="139">
        <v>45</v>
      </c>
    </row>
    <row r="76" spans="1:25" ht="39.75" customHeight="1" x14ac:dyDescent="0.25">
      <c r="A76" s="25" t="s">
        <v>34</v>
      </c>
      <c r="B76" s="18">
        <f t="shared" si="12"/>
        <v>105</v>
      </c>
      <c r="C76" s="18">
        <f t="shared" si="12"/>
        <v>422</v>
      </c>
      <c r="D76" s="18">
        <f t="shared" si="12"/>
        <v>1170</v>
      </c>
      <c r="E76" s="140">
        <v>54</v>
      </c>
      <c r="F76" s="141">
        <v>214</v>
      </c>
      <c r="G76" s="141">
        <v>547</v>
      </c>
      <c r="H76" s="141">
        <v>3</v>
      </c>
      <c r="I76" s="141">
        <v>12</v>
      </c>
      <c r="J76" s="141">
        <v>36</v>
      </c>
      <c r="K76" s="141">
        <v>18</v>
      </c>
      <c r="L76" s="141">
        <v>25</v>
      </c>
      <c r="M76" s="141">
        <v>122</v>
      </c>
      <c r="N76" s="141">
        <v>0</v>
      </c>
      <c r="O76" s="141">
        <v>0</v>
      </c>
      <c r="P76" s="141">
        <v>0</v>
      </c>
      <c r="Q76" s="141">
        <v>2</v>
      </c>
      <c r="R76" s="141">
        <v>6</v>
      </c>
      <c r="S76" s="141">
        <v>12</v>
      </c>
      <c r="T76" s="141">
        <v>3</v>
      </c>
      <c r="U76" s="141">
        <v>5</v>
      </c>
      <c r="V76" s="141">
        <v>9</v>
      </c>
      <c r="W76" s="141">
        <v>25</v>
      </c>
      <c r="X76" s="141">
        <v>160</v>
      </c>
      <c r="Y76" s="142">
        <v>444</v>
      </c>
    </row>
    <row r="77" spans="1:25" ht="45" customHeight="1" x14ac:dyDescent="0.25">
      <c r="A77" s="25" t="s">
        <v>35</v>
      </c>
      <c r="B77" s="18">
        <f t="shared" si="12"/>
        <v>144</v>
      </c>
      <c r="C77" s="18">
        <f t="shared" si="12"/>
        <v>1381</v>
      </c>
      <c r="D77" s="18">
        <f t="shared" si="12"/>
        <v>2546</v>
      </c>
      <c r="E77" s="140">
        <v>55</v>
      </c>
      <c r="F77" s="141">
        <v>430</v>
      </c>
      <c r="G77" s="141">
        <v>925</v>
      </c>
      <c r="H77" s="141">
        <v>9</v>
      </c>
      <c r="I77" s="141">
        <v>373</v>
      </c>
      <c r="J77" s="141">
        <v>463</v>
      </c>
      <c r="K77" s="141">
        <v>44</v>
      </c>
      <c r="L77" s="141">
        <v>402</v>
      </c>
      <c r="M77" s="141">
        <v>861</v>
      </c>
      <c r="N77" s="141">
        <v>31</v>
      </c>
      <c r="O77" s="141">
        <v>122</v>
      </c>
      <c r="P77" s="141">
        <v>266</v>
      </c>
      <c r="Q77" s="141">
        <v>3</v>
      </c>
      <c r="R77" s="141">
        <v>40</v>
      </c>
      <c r="S77" s="141">
        <v>3</v>
      </c>
      <c r="T77" s="141">
        <v>0</v>
      </c>
      <c r="U77" s="141">
        <v>0</v>
      </c>
      <c r="V77" s="141">
        <v>0</v>
      </c>
      <c r="W77" s="141">
        <v>2</v>
      </c>
      <c r="X77" s="141">
        <v>14</v>
      </c>
      <c r="Y77" s="142">
        <v>28</v>
      </c>
    </row>
    <row r="78" spans="1:25" ht="27.75" customHeight="1" x14ac:dyDescent="0.25">
      <c r="A78" s="26" t="s">
        <v>39</v>
      </c>
      <c r="B78" s="18">
        <f t="shared" si="12"/>
        <v>16</v>
      </c>
      <c r="C78" s="18">
        <f t="shared" si="12"/>
        <v>3422</v>
      </c>
      <c r="D78" s="18">
        <f t="shared" si="12"/>
        <v>3483</v>
      </c>
      <c r="E78" s="140">
        <v>3</v>
      </c>
      <c r="F78" s="141">
        <v>1178</v>
      </c>
      <c r="G78" s="141">
        <v>1203</v>
      </c>
      <c r="H78" s="141">
        <v>1</v>
      </c>
      <c r="I78" s="141">
        <v>1901</v>
      </c>
      <c r="J78" s="141">
        <v>1901</v>
      </c>
      <c r="K78" s="141">
        <v>10</v>
      </c>
      <c r="L78" s="141">
        <v>137</v>
      </c>
      <c r="M78" s="141">
        <v>173</v>
      </c>
      <c r="N78" s="141">
        <v>1</v>
      </c>
      <c r="O78" s="141">
        <v>20</v>
      </c>
      <c r="P78" s="141">
        <v>20</v>
      </c>
      <c r="Q78" s="141">
        <v>0</v>
      </c>
      <c r="R78" s="141">
        <v>0</v>
      </c>
      <c r="S78" s="141">
        <v>0</v>
      </c>
      <c r="T78" s="141">
        <v>1</v>
      </c>
      <c r="U78" s="141">
        <v>186</v>
      </c>
      <c r="V78" s="141">
        <v>186</v>
      </c>
      <c r="W78" s="141">
        <v>0</v>
      </c>
      <c r="X78" s="141">
        <v>0</v>
      </c>
      <c r="Y78" s="142">
        <v>0</v>
      </c>
    </row>
    <row r="79" spans="1:25" ht="43.5" customHeight="1" x14ac:dyDescent="0.25">
      <c r="A79" s="25" t="s">
        <v>30</v>
      </c>
      <c r="B79" s="18">
        <f t="shared" si="12"/>
        <v>13</v>
      </c>
      <c r="C79" s="18">
        <f t="shared" si="12"/>
        <v>1755</v>
      </c>
      <c r="D79" s="18">
        <f t="shared" si="12"/>
        <v>1911</v>
      </c>
      <c r="E79" s="140">
        <v>9</v>
      </c>
      <c r="F79" s="141">
        <v>549</v>
      </c>
      <c r="G79" s="141">
        <v>705</v>
      </c>
      <c r="H79" s="141">
        <v>0</v>
      </c>
      <c r="I79" s="141">
        <v>50</v>
      </c>
      <c r="J79" s="141">
        <v>50</v>
      </c>
      <c r="K79" s="141">
        <v>0</v>
      </c>
      <c r="L79" s="141">
        <v>65</v>
      </c>
      <c r="M79" s="141">
        <v>65</v>
      </c>
      <c r="N79" s="141">
        <v>4</v>
      </c>
      <c r="O79" s="141">
        <v>1011</v>
      </c>
      <c r="P79" s="141">
        <v>1011</v>
      </c>
      <c r="Q79" s="141">
        <v>0</v>
      </c>
      <c r="R79" s="141">
        <v>0</v>
      </c>
      <c r="S79" s="141">
        <v>0</v>
      </c>
      <c r="T79" s="141">
        <v>0</v>
      </c>
      <c r="U79" s="141">
        <v>50</v>
      </c>
      <c r="V79" s="141">
        <v>50</v>
      </c>
      <c r="W79" s="141">
        <v>0</v>
      </c>
      <c r="X79" s="141">
        <v>30</v>
      </c>
      <c r="Y79" s="142">
        <v>30</v>
      </c>
    </row>
    <row r="80" spans="1:25" ht="18.75" x14ac:dyDescent="0.25">
      <c r="A80" s="297" t="s">
        <v>47</v>
      </c>
      <c r="B80" s="298"/>
      <c r="C80" s="298"/>
      <c r="D80" s="298"/>
      <c r="E80" s="298"/>
      <c r="F80" s="298"/>
      <c r="G80" s="298"/>
      <c r="H80" s="298"/>
      <c r="I80" s="298"/>
      <c r="J80" s="298"/>
      <c r="K80" s="298"/>
      <c r="L80" s="298"/>
      <c r="M80" s="298"/>
      <c r="N80" s="298"/>
      <c r="O80" s="298"/>
      <c r="P80" s="298"/>
      <c r="Q80" s="298"/>
      <c r="R80" s="298"/>
      <c r="S80" s="298"/>
      <c r="T80" s="298"/>
      <c r="U80" s="298"/>
      <c r="V80" s="298"/>
      <c r="W80" s="298"/>
      <c r="X80" s="298"/>
      <c r="Y80" s="299"/>
    </row>
    <row r="81" spans="1:25" ht="40.5" customHeight="1" x14ac:dyDescent="0.25">
      <c r="A81" s="24" t="s">
        <v>33</v>
      </c>
      <c r="B81" s="18">
        <f t="shared" ref="B81:D84" si="13">SUM(E81,H81,K81,N81,Q81,T81,W81)</f>
        <v>2059</v>
      </c>
      <c r="C81" s="18">
        <f t="shared" si="13"/>
        <v>1441</v>
      </c>
      <c r="D81" s="18">
        <f t="shared" si="13"/>
        <v>2059</v>
      </c>
      <c r="E81" s="137">
        <v>135</v>
      </c>
      <c r="F81" s="138">
        <v>47</v>
      </c>
      <c r="G81" s="138">
        <v>135</v>
      </c>
      <c r="H81" s="138">
        <v>48</v>
      </c>
      <c r="I81" s="138">
        <v>30</v>
      </c>
      <c r="J81" s="138">
        <v>48</v>
      </c>
      <c r="K81" s="138">
        <v>217</v>
      </c>
      <c r="L81" s="138">
        <v>98</v>
      </c>
      <c r="M81" s="138">
        <v>217</v>
      </c>
      <c r="N81" s="138">
        <v>461</v>
      </c>
      <c r="O81" s="138">
        <v>198</v>
      </c>
      <c r="P81" s="138">
        <v>461</v>
      </c>
      <c r="Q81" s="138">
        <v>126</v>
      </c>
      <c r="R81" s="138">
        <v>49</v>
      </c>
      <c r="S81" s="138">
        <v>126</v>
      </c>
      <c r="T81" s="138">
        <v>69</v>
      </c>
      <c r="U81" s="138">
        <v>53</v>
      </c>
      <c r="V81" s="138">
        <v>69</v>
      </c>
      <c r="W81" s="138">
        <v>1003</v>
      </c>
      <c r="X81" s="138">
        <v>966</v>
      </c>
      <c r="Y81" s="139">
        <v>1003</v>
      </c>
    </row>
    <row r="82" spans="1:25" ht="43.5" customHeight="1" x14ac:dyDescent="0.25">
      <c r="A82" s="25" t="s">
        <v>34</v>
      </c>
      <c r="B82" s="18">
        <f t="shared" si="13"/>
        <v>242</v>
      </c>
      <c r="C82" s="18">
        <f t="shared" si="13"/>
        <v>2924</v>
      </c>
      <c r="D82" s="18">
        <f t="shared" si="13"/>
        <v>4099</v>
      </c>
      <c r="E82" s="140">
        <v>4</v>
      </c>
      <c r="F82" s="141">
        <v>13</v>
      </c>
      <c r="G82" s="141">
        <v>52</v>
      </c>
      <c r="H82" s="141">
        <v>0</v>
      </c>
      <c r="I82" s="141">
        <v>1</v>
      </c>
      <c r="J82" s="141">
        <v>1</v>
      </c>
      <c r="K82" s="141">
        <v>97</v>
      </c>
      <c r="L82" s="141">
        <v>612</v>
      </c>
      <c r="M82" s="141">
        <v>1577</v>
      </c>
      <c r="N82" s="141">
        <v>9</v>
      </c>
      <c r="O82" s="141">
        <v>66</v>
      </c>
      <c r="P82" s="141">
        <v>79</v>
      </c>
      <c r="Q82" s="141">
        <v>0</v>
      </c>
      <c r="R82" s="141">
        <v>0</v>
      </c>
      <c r="S82" s="141">
        <v>0</v>
      </c>
      <c r="T82" s="141">
        <v>5</v>
      </c>
      <c r="U82" s="141">
        <v>8</v>
      </c>
      <c r="V82" s="141">
        <v>8</v>
      </c>
      <c r="W82" s="141">
        <v>127</v>
      </c>
      <c r="X82" s="141">
        <v>2224</v>
      </c>
      <c r="Y82" s="142">
        <v>2382</v>
      </c>
    </row>
    <row r="83" spans="1:25" ht="42" customHeight="1" x14ac:dyDescent="0.25">
      <c r="A83" s="25" t="s">
        <v>35</v>
      </c>
      <c r="B83" s="18">
        <f t="shared" si="13"/>
        <v>370</v>
      </c>
      <c r="C83" s="18">
        <f t="shared" si="13"/>
        <v>1638</v>
      </c>
      <c r="D83" s="18">
        <f t="shared" si="13"/>
        <v>4234</v>
      </c>
      <c r="E83" s="140">
        <v>20</v>
      </c>
      <c r="F83" s="141">
        <v>306</v>
      </c>
      <c r="G83" s="141">
        <v>549</v>
      </c>
      <c r="H83" s="141">
        <v>2</v>
      </c>
      <c r="I83" s="141">
        <v>42</v>
      </c>
      <c r="J83" s="141">
        <v>42</v>
      </c>
      <c r="K83" s="141">
        <v>149</v>
      </c>
      <c r="L83" s="141">
        <v>500</v>
      </c>
      <c r="M83" s="141">
        <v>1983</v>
      </c>
      <c r="N83" s="141">
        <v>114</v>
      </c>
      <c r="O83" s="141">
        <v>594</v>
      </c>
      <c r="P83" s="141">
        <v>1193</v>
      </c>
      <c r="Q83" s="141">
        <v>0</v>
      </c>
      <c r="R83" s="141">
        <v>0</v>
      </c>
      <c r="S83" s="141">
        <v>0</v>
      </c>
      <c r="T83" s="141">
        <v>0</v>
      </c>
      <c r="U83" s="141">
        <v>0</v>
      </c>
      <c r="V83" s="141">
        <v>0</v>
      </c>
      <c r="W83" s="141">
        <v>85</v>
      </c>
      <c r="X83" s="141">
        <v>196</v>
      </c>
      <c r="Y83" s="142">
        <v>467</v>
      </c>
    </row>
    <row r="84" spans="1:25" ht="32.25" customHeight="1" x14ac:dyDescent="0.25">
      <c r="A84" s="26" t="s">
        <v>39</v>
      </c>
      <c r="B84" s="18">
        <f t="shared" si="13"/>
        <v>35</v>
      </c>
      <c r="C84" s="18">
        <f t="shared" si="13"/>
        <v>979</v>
      </c>
      <c r="D84" s="18">
        <f t="shared" si="13"/>
        <v>1328</v>
      </c>
      <c r="E84" s="140">
        <v>3</v>
      </c>
      <c r="F84" s="141">
        <v>124</v>
      </c>
      <c r="G84" s="141">
        <v>130</v>
      </c>
      <c r="H84" s="141">
        <v>1</v>
      </c>
      <c r="I84" s="141">
        <v>57</v>
      </c>
      <c r="J84" s="141">
        <v>57</v>
      </c>
      <c r="K84" s="141">
        <v>9</v>
      </c>
      <c r="L84" s="141">
        <v>396</v>
      </c>
      <c r="M84" s="141">
        <v>448</v>
      </c>
      <c r="N84" s="141">
        <v>8</v>
      </c>
      <c r="O84" s="141">
        <v>101</v>
      </c>
      <c r="P84" s="141">
        <v>152</v>
      </c>
      <c r="Q84" s="141">
        <v>0</v>
      </c>
      <c r="R84" s="141">
        <v>0</v>
      </c>
      <c r="S84" s="141">
        <v>0</v>
      </c>
      <c r="T84" s="141">
        <v>4</v>
      </c>
      <c r="U84" s="141">
        <v>87</v>
      </c>
      <c r="V84" s="141">
        <v>327</v>
      </c>
      <c r="W84" s="141">
        <v>10</v>
      </c>
      <c r="X84" s="141">
        <v>214</v>
      </c>
      <c r="Y84" s="142">
        <v>214</v>
      </c>
    </row>
    <row r="85" spans="1:25" ht="18.75" x14ac:dyDescent="0.25">
      <c r="A85" s="303" t="s">
        <v>48</v>
      </c>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5"/>
    </row>
    <row r="86" spans="1:25" ht="18.75" x14ac:dyDescent="0.25">
      <c r="A86" s="306" t="s">
        <v>12</v>
      </c>
      <c r="B86" s="307" t="s">
        <v>13</v>
      </c>
      <c r="C86" s="307"/>
      <c r="D86" s="307"/>
      <c r="E86" s="307"/>
      <c r="F86" s="307"/>
      <c r="G86" s="307"/>
      <c r="H86" s="307"/>
      <c r="I86" s="307"/>
      <c r="J86" s="307"/>
      <c r="K86" s="307"/>
      <c r="L86" s="307"/>
      <c r="M86" s="307"/>
      <c r="N86" s="307"/>
      <c r="O86" s="307"/>
      <c r="P86" s="307"/>
      <c r="Q86" s="307"/>
      <c r="R86" s="307"/>
      <c r="S86" s="307"/>
      <c r="T86" s="307"/>
      <c r="U86" s="307"/>
      <c r="V86" s="307"/>
      <c r="W86" s="307"/>
      <c r="X86" s="307"/>
      <c r="Y86" s="308"/>
    </row>
    <row r="87" spans="1:25" ht="18.75" x14ac:dyDescent="0.25">
      <c r="A87" s="306"/>
      <c r="B87" s="309" t="s">
        <v>14</v>
      </c>
      <c r="C87" s="309"/>
      <c r="D87" s="309"/>
      <c r="E87" s="307" t="s">
        <v>15</v>
      </c>
      <c r="F87" s="307"/>
      <c r="G87" s="307"/>
      <c r="H87" s="307"/>
      <c r="I87" s="307"/>
      <c r="J87" s="307"/>
      <c r="K87" s="307"/>
      <c r="L87" s="307"/>
      <c r="M87" s="307"/>
      <c r="N87" s="307"/>
      <c r="O87" s="307"/>
      <c r="P87" s="307"/>
      <c r="Q87" s="307"/>
      <c r="R87" s="307"/>
      <c r="S87" s="307"/>
      <c r="T87" s="307"/>
      <c r="U87" s="307"/>
      <c r="V87" s="307"/>
      <c r="W87" s="307"/>
      <c r="X87" s="307"/>
      <c r="Y87" s="308"/>
    </row>
    <row r="88" spans="1:25" ht="18.75" x14ac:dyDescent="0.25">
      <c r="A88" s="306"/>
      <c r="B88" s="309"/>
      <c r="C88" s="309"/>
      <c r="D88" s="309"/>
      <c r="E88" s="307" t="s">
        <v>16</v>
      </c>
      <c r="F88" s="307"/>
      <c r="G88" s="307"/>
      <c r="H88" s="307" t="s">
        <v>17</v>
      </c>
      <c r="I88" s="307"/>
      <c r="J88" s="307"/>
      <c r="K88" s="307" t="s">
        <v>18</v>
      </c>
      <c r="L88" s="307"/>
      <c r="M88" s="307"/>
      <c r="N88" s="307" t="s">
        <v>19</v>
      </c>
      <c r="O88" s="307"/>
      <c r="P88" s="307"/>
      <c r="Q88" s="307" t="s">
        <v>20</v>
      </c>
      <c r="R88" s="307"/>
      <c r="S88" s="307"/>
      <c r="T88" s="307" t="s">
        <v>21</v>
      </c>
      <c r="U88" s="307"/>
      <c r="V88" s="307"/>
      <c r="W88" s="307" t="s">
        <v>22</v>
      </c>
      <c r="X88" s="307"/>
      <c r="Y88" s="308"/>
    </row>
    <row r="89" spans="1:25" ht="31.5" x14ac:dyDescent="0.25">
      <c r="A89" s="306"/>
      <c r="B89" s="16" t="s">
        <v>23</v>
      </c>
      <c r="C89" s="17" t="s">
        <v>24</v>
      </c>
      <c r="D89" s="17" t="s">
        <v>25</v>
      </c>
      <c r="E89" s="16" t="s">
        <v>23</v>
      </c>
      <c r="F89" s="17" t="s">
        <v>24</v>
      </c>
      <c r="G89" s="17" t="s">
        <v>25</v>
      </c>
      <c r="H89" s="16" t="s">
        <v>23</v>
      </c>
      <c r="I89" s="17" t="s">
        <v>24</v>
      </c>
      <c r="J89" s="17" t="s">
        <v>25</v>
      </c>
      <c r="K89" s="16" t="s">
        <v>23</v>
      </c>
      <c r="L89" s="17" t="s">
        <v>24</v>
      </c>
      <c r="M89" s="17" t="s">
        <v>25</v>
      </c>
      <c r="N89" s="16" t="s">
        <v>23</v>
      </c>
      <c r="O89" s="17" t="s">
        <v>24</v>
      </c>
      <c r="P89" s="17" t="s">
        <v>25</v>
      </c>
      <c r="Q89" s="16" t="s">
        <v>23</v>
      </c>
      <c r="R89" s="17" t="s">
        <v>24</v>
      </c>
      <c r="S89" s="17" t="s">
        <v>25</v>
      </c>
      <c r="T89" s="16" t="s">
        <v>23</v>
      </c>
      <c r="U89" s="17" t="s">
        <v>24</v>
      </c>
      <c r="V89" s="17" t="s">
        <v>25</v>
      </c>
      <c r="W89" s="16" t="s">
        <v>23</v>
      </c>
      <c r="X89" s="17" t="s">
        <v>24</v>
      </c>
      <c r="Y89" s="21" t="s">
        <v>25</v>
      </c>
    </row>
    <row r="90" spans="1:25" ht="18.75" x14ac:dyDescent="0.25">
      <c r="A90" s="310" t="s">
        <v>49</v>
      </c>
      <c r="B90" s="311"/>
      <c r="C90" s="311"/>
      <c r="D90" s="311"/>
      <c r="E90" s="311"/>
      <c r="F90" s="311"/>
      <c r="G90" s="311"/>
      <c r="H90" s="311"/>
      <c r="I90" s="311"/>
      <c r="J90" s="311"/>
      <c r="K90" s="311"/>
      <c r="L90" s="311"/>
      <c r="M90" s="311"/>
      <c r="N90" s="311"/>
      <c r="O90" s="311"/>
      <c r="P90" s="311"/>
      <c r="Q90" s="311"/>
      <c r="R90" s="311"/>
      <c r="S90" s="311"/>
      <c r="T90" s="311"/>
      <c r="U90" s="311"/>
      <c r="V90" s="311"/>
      <c r="W90" s="311"/>
      <c r="X90" s="311"/>
      <c r="Y90" s="312"/>
    </row>
    <row r="91" spans="1:25" ht="18.75" x14ac:dyDescent="0.25">
      <c r="A91" s="22" t="s">
        <v>27</v>
      </c>
      <c r="B91" s="18">
        <f>SUM(E91,H91,K91,N91,Q91,T91,W91)</f>
        <v>5426</v>
      </c>
      <c r="C91" s="18">
        <f>SUM(F91,I91,L91,O91,R91,U91,X91)</f>
        <v>38417</v>
      </c>
      <c r="D91" s="18">
        <f>SUM(G91,J91,M91,P91,S91,V91,Y91)</f>
        <v>52302</v>
      </c>
      <c r="E91" s="19">
        <f>SUM(E92:E97)</f>
        <v>766</v>
      </c>
      <c r="F91" s="19">
        <f t="shared" ref="F91:Y91" si="14">SUM(F92:F97)</f>
        <v>9501</v>
      </c>
      <c r="G91" s="19">
        <f t="shared" si="14"/>
        <v>11971</v>
      </c>
      <c r="H91" s="19">
        <f t="shared" si="14"/>
        <v>538</v>
      </c>
      <c r="I91" s="19">
        <f t="shared" si="14"/>
        <v>9493</v>
      </c>
      <c r="J91" s="19">
        <f t="shared" si="14"/>
        <v>11374</v>
      </c>
      <c r="K91" s="19">
        <f t="shared" si="14"/>
        <v>597</v>
      </c>
      <c r="L91" s="19">
        <f t="shared" si="14"/>
        <v>1657</v>
      </c>
      <c r="M91" s="19">
        <f t="shared" si="14"/>
        <v>2224</v>
      </c>
      <c r="N91" s="19">
        <f t="shared" si="14"/>
        <v>1341</v>
      </c>
      <c r="O91" s="19">
        <f t="shared" si="14"/>
        <v>12534</v>
      </c>
      <c r="P91" s="19">
        <f t="shared" si="14"/>
        <v>16345</v>
      </c>
      <c r="Q91" s="19">
        <f t="shared" si="14"/>
        <v>133</v>
      </c>
      <c r="R91" s="19">
        <f t="shared" si="14"/>
        <v>149</v>
      </c>
      <c r="S91" s="19">
        <f t="shared" si="14"/>
        <v>233</v>
      </c>
      <c r="T91" s="19">
        <f t="shared" si="14"/>
        <v>1287</v>
      </c>
      <c r="U91" s="19">
        <f t="shared" si="14"/>
        <v>3248</v>
      </c>
      <c r="V91" s="19">
        <f t="shared" si="14"/>
        <v>7666</v>
      </c>
      <c r="W91" s="19">
        <f t="shared" si="14"/>
        <v>764</v>
      </c>
      <c r="X91" s="19">
        <f t="shared" si="14"/>
        <v>1835</v>
      </c>
      <c r="Y91" s="23">
        <f t="shared" si="14"/>
        <v>2489</v>
      </c>
    </row>
    <row r="92" spans="1:25" ht="39.75" customHeight="1" x14ac:dyDescent="0.25">
      <c r="A92" s="24" t="s">
        <v>33</v>
      </c>
      <c r="B92" s="18">
        <f t="shared" ref="B92:D97" si="15">SUM(E92,H92,K92,N92,Q92,T92,W92)</f>
        <v>3888</v>
      </c>
      <c r="C92" s="18">
        <f t="shared" si="15"/>
        <v>2061</v>
      </c>
      <c r="D92" s="18">
        <f t="shared" si="15"/>
        <v>3888</v>
      </c>
      <c r="E92" s="137">
        <v>443</v>
      </c>
      <c r="F92" s="138">
        <v>271</v>
      </c>
      <c r="G92" s="138">
        <v>443</v>
      </c>
      <c r="H92" s="138">
        <v>213</v>
      </c>
      <c r="I92" s="138">
        <v>110</v>
      </c>
      <c r="J92" s="138">
        <v>213</v>
      </c>
      <c r="K92" s="138">
        <v>533</v>
      </c>
      <c r="L92" s="138">
        <v>278</v>
      </c>
      <c r="M92" s="138">
        <v>533</v>
      </c>
      <c r="N92" s="138">
        <v>906</v>
      </c>
      <c r="O92" s="138">
        <v>426</v>
      </c>
      <c r="P92" s="138">
        <v>906</v>
      </c>
      <c r="Q92" s="138">
        <v>133</v>
      </c>
      <c r="R92" s="138">
        <v>49</v>
      </c>
      <c r="S92" s="138">
        <v>133</v>
      </c>
      <c r="T92" s="138">
        <v>1085</v>
      </c>
      <c r="U92" s="138">
        <v>677</v>
      </c>
      <c r="V92" s="138">
        <v>1085</v>
      </c>
      <c r="W92" s="138">
        <v>575</v>
      </c>
      <c r="X92" s="138">
        <v>250</v>
      </c>
      <c r="Y92" s="139">
        <v>575</v>
      </c>
    </row>
    <row r="93" spans="1:25" ht="41.25" customHeight="1" x14ac:dyDescent="0.25">
      <c r="A93" s="25" t="s">
        <v>34</v>
      </c>
      <c r="B93" s="18">
        <f t="shared" si="15"/>
        <v>342</v>
      </c>
      <c r="C93" s="18">
        <f t="shared" si="15"/>
        <v>8992</v>
      </c>
      <c r="D93" s="18">
        <f t="shared" si="15"/>
        <v>9758</v>
      </c>
      <c r="E93" s="140">
        <v>174</v>
      </c>
      <c r="F93" s="141">
        <v>5288</v>
      </c>
      <c r="G93" s="141">
        <v>5288</v>
      </c>
      <c r="H93" s="141">
        <v>26</v>
      </c>
      <c r="I93" s="141">
        <v>632</v>
      </c>
      <c r="J93" s="141">
        <v>1114</v>
      </c>
      <c r="K93" s="141">
        <v>3</v>
      </c>
      <c r="L93" s="141">
        <v>19</v>
      </c>
      <c r="M93" s="141">
        <v>30</v>
      </c>
      <c r="N93" s="141">
        <v>28</v>
      </c>
      <c r="O93" s="141">
        <v>1370</v>
      </c>
      <c r="P93" s="141">
        <v>1466</v>
      </c>
      <c r="Q93" s="141">
        <v>0</v>
      </c>
      <c r="R93" s="141">
        <v>0</v>
      </c>
      <c r="S93" s="141">
        <v>0</v>
      </c>
      <c r="T93" s="141">
        <v>85</v>
      </c>
      <c r="U93" s="141">
        <v>1160</v>
      </c>
      <c r="V93" s="141">
        <v>1331</v>
      </c>
      <c r="W93" s="141">
        <v>26</v>
      </c>
      <c r="X93" s="141">
        <v>523</v>
      </c>
      <c r="Y93" s="142">
        <v>529</v>
      </c>
    </row>
    <row r="94" spans="1:25" ht="44.25" customHeight="1" x14ac:dyDescent="0.25">
      <c r="A94" s="25" t="s">
        <v>35</v>
      </c>
      <c r="B94" s="18">
        <f t="shared" si="15"/>
        <v>860</v>
      </c>
      <c r="C94" s="18">
        <f t="shared" si="15"/>
        <v>6087</v>
      </c>
      <c r="D94" s="18">
        <f t="shared" si="15"/>
        <v>14811</v>
      </c>
      <c r="E94" s="140">
        <v>106</v>
      </c>
      <c r="F94" s="141">
        <v>1441</v>
      </c>
      <c r="G94" s="141">
        <v>2289</v>
      </c>
      <c r="H94" s="141">
        <v>105</v>
      </c>
      <c r="I94" s="141">
        <v>2118</v>
      </c>
      <c r="J94" s="141">
        <v>2574</v>
      </c>
      <c r="K94" s="141">
        <v>49</v>
      </c>
      <c r="L94" s="141">
        <v>348</v>
      </c>
      <c r="M94" s="141">
        <v>649</v>
      </c>
      <c r="N94" s="141">
        <v>332</v>
      </c>
      <c r="O94" s="141">
        <v>1053</v>
      </c>
      <c r="P94" s="141">
        <v>4047</v>
      </c>
      <c r="Q94" s="141">
        <v>0</v>
      </c>
      <c r="R94" s="141">
        <v>0</v>
      </c>
      <c r="S94" s="141">
        <v>0</v>
      </c>
      <c r="T94" s="141">
        <v>109</v>
      </c>
      <c r="U94" s="141">
        <v>237</v>
      </c>
      <c r="V94" s="141">
        <v>4052</v>
      </c>
      <c r="W94" s="141">
        <v>159</v>
      </c>
      <c r="X94" s="141">
        <v>890</v>
      </c>
      <c r="Y94" s="142">
        <v>1200</v>
      </c>
    </row>
    <row r="95" spans="1:25" ht="30.75" customHeight="1" x14ac:dyDescent="0.25">
      <c r="A95" s="25" t="s">
        <v>39</v>
      </c>
      <c r="B95" s="18">
        <f t="shared" si="15"/>
        <v>293</v>
      </c>
      <c r="C95" s="18">
        <f t="shared" si="15"/>
        <v>18725</v>
      </c>
      <c r="D95" s="18">
        <f t="shared" si="15"/>
        <v>21293</v>
      </c>
      <c r="E95" s="140">
        <v>24</v>
      </c>
      <c r="F95" s="141">
        <v>1443</v>
      </c>
      <c r="G95" s="141">
        <v>2893</v>
      </c>
      <c r="H95" s="141">
        <v>182</v>
      </c>
      <c r="I95" s="141">
        <v>6020</v>
      </c>
      <c r="J95" s="141">
        <v>6860</v>
      </c>
      <c r="K95" s="141">
        <v>9</v>
      </c>
      <c r="L95" s="141">
        <v>716</v>
      </c>
      <c r="M95" s="141">
        <v>716</v>
      </c>
      <c r="N95" s="141">
        <v>67</v>
      </c>
      <c r="O95" s="141">
        <v>9159</v>
      </c>
      <c r="P95" s="141">
        <v>9400</v>
      </c>
      <c r="Q95" s="141">
        <v>0</v>
      </c>
      <c r="R95" s="141">
        <v>100</v>
      </c>
      <c r="S95" s="141">
        <v>100</v>
      </c>
      <c r="T95" s="141">
        <v>8</v>
      </c>
      <c r="U95" s="141">
        <v>1174</v>
      </c>
      <c r="V95" s="141">
        <v>1198</v>
      </c>
      <c r="W95" s="141">
        <v>3</v>
      </c>
      <c r="X95" s="141">
        <v>113</v>
      </c>
      <c r="Y95" s="142">
        <v>126</v>
      </c>
    </row>
    <row r="96" spans="1:25" ht="43.5" customHeight="1" x14ac:dyDescent="0.25">
      <c r="A96" s="25" t="s">
        <v>30</v>
      </c>
      <c r="B96" s="18">
        <f t="shared" si="15"/>
        <v>38</v>
      </c>
      <c r="C96" s="18">
        <f t="shared" si="15"/>
        <v>2547</v>
      </c>
      <c r="D96" s="18">
        <f t="shared" si="15"/>
        <v>2547</v>
      </c>
      <c r="E96" s="140">
        <v>17</v>
      </c>
      <c r="F96" s="141">
        <v>1056</v>
      </c>
      <c r="G96" s="141">
        <v>1056</v>
      </c>
      <c r="H96" s="141">
        <v>9</v>
      </c>
      <c r="I96" s="141">
        <v>610</v>
      </c>
      <c r="J96" s="141">
        <v>610</v>
      </c>
      <c r="K96" s="141">
        <v>3</v>
      </c>
      <c r="L96" s="141">
        <v>296</v>
      </c>
      <c r="M96" s="141">
        <v>296</v>
      </c>
      <c r="N96" s="141">
        <v>8</v>
      </c>
      <c r="O96" s="141">
        <v>526</v>
      </c>
      <c r="P96" s="141">
        <v>526</v>
      </c>
      <c r="Q96" s="141">
        <v>0</v>
      </c>
      <c r="R96" s="141">
        <v>0</v>
      </c>
      <c r="S96" s="141">
        <v>0</v>
      </c>
      <c r="T96" s="141">
        <v>0</v>
      </c>
      <c r="U96" s="141">
        <v>0</v>
      </c>
      <c r="V96" s="141">
        <v>0</v>
      </c>
      <c r="W96" s="141">
        <v>1</v>
      </c>
      <c r="X96" s="141">
        <v>59</v>
      </c>
      <c r="Y96" s="142">
        <v>59</v>
      </c>
    </row>
    <row r="97" spans="1:25" ht="57" customHeight="1" x14ac:dyDescent="0.25">
      <c r="A97" s="25" t="s">
        <v>50</v>
      </c>
      <c r="B97" s="18">
        <f t="shared" si="15"/>
        <v>5</v>
      </c>
      <c r="C97" s="18">
        <f t="shared" si="15"/>
        <v>5</v>
      </c>
      <c r="D97" s="18">
        <f t="shared" si="15"/>
        <v>5</v>
      </c>
      <c r="E97" s="140">
        <v>2</v>
      </c>
      <c r="F97" s="141">
        <v>2</v>
      </c>
      <c r="G97" s="141">
        <v>2</v>
      </c>
      <c r="H97" s="141">
        <v>3</v>
      </c>
      <c r="I97" s="141">
        <v>3</v>
      </c>
      <c r="J97" s="141">
        <v>3</v>
      </c>
      <c r="K97" s="141">
        <v>0</v>
      </c>
      <c r="L97" s="141">
        <v>0</v>
      </c>
      <c r="M97" s="141">
        <v>0</v>
      </c>
      <c r="N97" s="141">
        <v>0</v>
      </c>
      <c r="O97" s="141">
        <v>0</v>
      </c>
      <c r="P97" s="141">
        <v>0</v>
      </c>
      <c r="Q97" s="141">
        <v>0</v>
      </c>
      <c r="R97" s="141">
        <v>0</v>
      </c>
      <c r="S97" s="141">
        <v>0</v>
      </c>
      <c r="T97" s="141">
        <v>0</v>
      </c>
      <c r="U97" s="141">
        <v>0</v>
      </c>
      <c r="V97" s="141">
        <v>0</v>
      </c>
      <c r="W97" s="141">
        <v>0</v>
      </c>
      <c r="X97" s="141">
        <v>0</v>
      </c>
      <c r="Y97" s="142">
        <v>0</v>
      </c>
    </row>
    <row r="98" spans="1:25" ht="18.75" x14ac:dyDescent="0.25">
      <c r="A98" s="303" t="s">
        <v>51</v>
      </c>
      <c r="B98" s="304"/>
      <c r="C98" s="304"/>
      <c r="D98" s="304"/>
      <c r="E98" s="304"/>
      <c r="F98" s="304"/>
      <c r="G98" s="304"/>
      <c r="H98" s="304"/>
      <c r="I98" s="304"/>
      <c r="J98" s="304"/>
      <c r="K98" s="304"/>
      <c r="L98" s="304"/>
      <c r="M98" s="304"/>
      <c r="N98" s="304"/>
      <c r="O98" s="304"/>
      <c r="P98" s="304"/>
      <c r="Q98" s="304"/>
      <c r="R98" s="304"/>
      <c r="S98" s="304"/>
      <c r="T98" s="304"/>
      <c r="U98" s="304"/>
      <c r="V98" s="304"/>
      <c r="W98" s="304"/>
      <c r="X98" s="304"/>
      <c r="Y98" s="305"/>
    </row>
    <row r="99" spans="1:25" ht="18.75" x14ac:dyDescent="0.25">
      <c r="A99" s="306" t="s">
        <v>12</v>
      </c>
      <c r="B99" s="307" t="s">
        <v>13</v>
      </c>
      <c r="C99" s="307"/>
      <c r="D99" s="307"/>
      <c r="E99" s="307"/>
      <c r="F99" s="307"/>
      <c r="G99" s="307"/>
      <c r="H99" s="307"/>
      <c r="I99" s="307"/>
      <c r="J99" s="307"/>
      <c r="K99" s="307"/>
      <c r="L99" s="307"/>
      <c r="M99" s="307"/>
      <c r="N99" s="307"/>
      <c r="O99" s="307"/>
      <c r="P99" s="307"/>
      <c r="Q99" s="307"/>
      <c r="R99" s="307"/>
      <c r="S99" s="307"/>
      <c r="T99" s="307"/>
      <c r="U99" s="307"/>
      <c r="V99" s="307"/>
      <c r="W99" s="307"/>
      <c r="X99" s="307"/>
      <c r="Y99" s="308"/>
    </row>
    <row r="100" spans="1:25" ht="18.75" x14ac:dyDescent="0.25">
      <c r="A100" s="306"/>
      <c r="B100" s="309" t="s">
        <v>14</v>
      </c>
      <c r="C100" s="309"/>
      <c r="D100" s="309"/>
      <c r="E100" s="307" t="s">
        <v>15</v>
      </c>
      <c r="F100" s="307"/>
      <c r="G100" s="307"/>
      <c r="H100" s="307"/>
      <c r="I100" s="307"/>
      <c r="J100" s="307"/>
      <c r="K100" s="307"/>
      <c r="L100" s="307"/>
      <c r="M100" s="307"/>
      <c r="N100" s="307"/>
      <c r="O100" s="307"/>
      <c r="P100" s="307"/>
      <c r="Q100" s="307"/>
      <c r="R100" s="307"/>
      <c r="S100" s="307"/>
      <c r="T100" s="307"/>
      <c r="U100" s="307"/>
      <c r="V100" s="307"/>
      <c r="W100" s="307"/>
      <c r="X100" s="307"/>
      <c r="Y100" s="308"/>
    </row>
    <row r="101" spans="1:25" ht="18.75" x14ac:dyDescent="0.25">
      <c r="A101" s="306"/>
      <c r="B101" s="309"/>
      <c r="C101" s="309"/>
      <c r="D101" s="309"/>
      <c r="E101" s="307" t="s">
        <v>16</v>
      </c>
      <c r="F101" s="307"/>
      <c r="G101" s="307"/>
      <c r="H101" s="307" t="s">
        <v>17</v>
      </c>
      <c r="I101" s="307"/>
      <c r="J101" s="307"/>
      <c r="K101" s="307" t="s">
        <v>18</v>
      </c>
      <c r="L101" s="307"/>
      <c r="M101" s="307"/>
      <c r="N101" s="307" t="s">
        <v>19</v>
      </c>
      <c r="O101" s="307"/>
      <c r="P101" s="307"/>
      <c r="Q101" s="307" t="s">
        <v>20</v>
      </c>
      <c r="R101" s="307"/>
      <c r="S101" s="307"/>
      <c r="T101" s="307" t="s">
        <v>21</v>
      </c>
      <c r="U101" s="307"/>
      <c r="V101" s="307"/>
      <c r="W101" s="307" t="s">
        <v>22</v>
      </c>
      <c r="X101" s="307"/>
      <c r="Y101" s="308"/>
    </row>
    <row r="102" spans="1:25" ht="31.5" x14ac:dyDescent="0.25">
      <c r="A102" s="306"/>
      <c r="B102" s="16" t="s">
        <v>23</v>
      </c>
      <c r="C102" s="17" t="s">
        <v>24</v>
      </c>
      <c r="D102" s="17" t="s">
        <v>25</v>
      </c>
      <c r="E102" s="16" t="s">
        <v>23</v>
      </c>
      <c r="F102" s="17" t="s">
        <v>24</v>
      </c>
      <c r="G102" s="17" t="s">
        <v>25</v>
      </c>
      <c r="H102" s="16" t="s">
        <v>23</v>
      </c>
      <c r="I102" s="17" t="s">
        <v>24</v>
      </c>
      <c r="J102" s="17" t="s">
        <v>25</v>
      </c>
      <c r="K102" s="16" t="s">
        <v>23</v>
      </c>
      <c r="L102" s="17" t="s">
        <v>24</v>
      </c>
      <c r="M102" s="17" t="s">
        <v>25</v>
      </c>
      <c r="N102" s="16" t="s">
        <v>23</v>
      </c>
      <c r="O102" s="17" t="s">
        <v>24</v>
      </c>
      <c r="P102" s="17" t="s">
        <v>25</v>
      </c>
      <c r="Q102" s="16" t="s">
        <v>23</v>
      </c>
      <c r="R102" s="17" t="s">
        <v>24</v>
      </c>
      <c r="S102" s="17" t="s">
        <v>25</v>
      </c>
      <c r="T102" s="16" t="s">
        <v>23</v>
      </c>
      <c r="U102" s="17" t="s">
        <v>24</v>
      </c>
      <c r="V102" s="17" t="s">
        <v>25</v>
      </c>
      <c r="W102" s="16" t="s">
        <v>23</v>
      </c>
      <c r="X102" s="17" t="s">
        <v>24</v>
      </c>
      <c r="Y102" s="21" t="s">
        <v>25</v>
      </c>
    </row>
    <row r="103" spans="1:25" ht="18.75" x14ac:dyDescent="0.25">
      <c r="A103" s="310" t="s">
        <v>52</v>
      </c>
      <c r="B103" s="311"/>
      <c r="C103" s="311"/>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2"/>
    </row>
    <row r="104" spans="1:25" ht="18.75" x14ac:dyDescent="0.25">
      <c r="A104" s="22" t="s">
        <v>27</v>
      </c>
      <c r="B104" s="18">
        <f>SUM(E104,H104,K104,N104,Q104,T104,W104)</f>
        <v>9609</v>
      </c>
      <c r="C104" s="18">
        <f>SUM(F104,I104,L104,O104,R104,U104,X104)</f>
        <v>14647</v>
      </c>
      <c r="D104" s="18">
        <f>SUM(G104,J104,M104,P104,S104,V104,Y104)</f>
        <v>26548</v>
      </c>
      <c r="E104" s="19">
        <f>SUM(E105:E110,E112:E116)</f>
        <v>1937</v>
      </c>
      <c r="F104" s="19">
        <f t="shared" ref="F104:Y104" si="16">SUM(F105:F110,F112:F116)</f>
        <v>4915</v>
      </c>
      <c r="G104" s="19">
        <f t="shared" si="16"/>
        <v>6825</v>
      </c>
      <c r="H104" s="19">
        <f t="shared" si="16"/>
        <v>695</v>
      </c>
      <c r="I104" s="19">
        <f t="shared" si="16"/>
        <v>1963</v>
      </c>
      <c r="J104" s="19">
        <f t="shared" si="16"/>
        <v>4453</v>
      </c>
      <c r="K104" s="19">
        <f t="shared" si="16"/>
        <v>1224</v>
      </c>
      <c r="L104" s="19">
        <f t="shared" si="16"/>
        <v>645</v>
      </c>
      <c r="M104" s="19">
        <f t="shared" si="16"/>
        <v>1569</v>
      </c>
      <c r="N104" s="19">
        <f t="shared" si="16"/>
        <v>3225</v>
      </c>
      <c r="O104" s="19">
        <f t="shared" si="16"/>
        <v>3388</v>
      </c>
      <c r="P104" s="19">
        <f t="shared" si="16"/>
        <v>6226</v>
      </c>
      <c r="Q104" s="19">
        <f t="shared" si="16"/>
        <v>358</v>
      </c>
      <c r="R104" s="19">
        <f t="shared" si="16"/>
        <v>140</v>
      </c>
      <c r="S104" s="19">
        <f t="shared" si="16"/>
        <v>1269</v>
      </c>
      <c r="T104" s="19">
        <f t="shared" si="16"/>
        <v>1470</v>
      </c>
      <c r="U104" s="19">
        <f t="shared" si="16"/>
        <v>1964</v>
      </c>
      <c r="V104" s="19">
        <f t="shared" si="16"/>
        <v>3240</v>
      </c>
      <c r="W104" s="19">
        <f t="shared" si="16"/>
        <v>700</v>
      </c>
      <c r="X104" s="19">
        <f t="shared" si="16"/>
        <v>1632</v>
      </c>
      <c r="Y104" s="23">
        <f t="shared" si="16"/>
        <v>2966</v>
      </c>
    </row>
    <row r="105" spans="1:25" ht="40.5" customHeight="1" x14ac:dyDescent="0.25">
      <c r="A105" s="24" t="s">
        <v>33</v>
      </c>
      <c r="B105" s="18">
        <f t="shared" ref="B105:D110" si="17">SUM(E105,H105,K105,N105,Q105,T105,W105)</f>
        <v>1474</v>
      </c>
      <c r="C105" s="18">
        <f t="shared" si="17"/>
        <v>1106</v>
      </c>
      <c r="D105" s="18">
        <f t="shared" si="17"/>
        <v>1474</v>
      </c>
      <c r="E105" s="137">
        <v>663</v>
      </c>
      <c r="F105" s="138">
        <v>471</v>
      </c>
      <c r="G105" s="138">
        <v>663</v>
      </c>
      <c r="H105" s="138">
        <v>128</v>
      </c>
      <c r="I105" s="138">
        <v>88</v>
      </c>
      <c r="J105" s="138">
        <v>128</v>
      </c>
      <c r="K105" s="138">
        <v>14</v>
      </c>
      <c r="L105" s="138">
        <v>6</v>
      </c>
      <c r="M105" s="138">
        <v>14</v>
      </c>
      <c r="N105" s="138">
        <v>18</v>
      </c>
      <c r="O105" s="138">
        <v>13</v>
      </c>
      <c r="P105" s="138">
        <v>18</v>
      </c>
      <c r="Q105" s="138">
        <v>7</v>
      </c>
      <c r="R105" s="138">
        <v>6</v>
      </c>
      <c r="S105" s="138">
        <v>7</v>
      </c>
      <c r="T105" s="138">
        <v>478</v>
      </c>
      <c r="U105" s="138">
        <v>420</v>
      </c>
      <c r="V105" s="138">
        <v>478</v>
      </c>
      <c r="W105" s="138">
        <v>166</v>
      </c>
      <c r="X105" s="138">
        <v>102</v>
      </c>
      <c r="Y105" s="139">
        <v>166</v>
      </c>
    </row>
    <row r="106" spans="1:25" ht="42" customHeight="1" x14ac:dyDescent="0.25">
      <c r="A106" s="25" t="s">
        <v>34</v>
      </c>
      <c r="B106" s="18">
        <f t="shared" si="17"/>
        <v>81</v>
      </c>
      <c r="C106" s="18">
        <f t="shared" si="17"/>
        <v>494</v>
      </c>
      <c r="D106" s="18">
        <f t="shared" si="17"/>
        <v>660</v>
      </c>
      <c r="E106" s="140">
        <v>10</v>
      </c>
      <c r="F106" s="141">
        <v>103</v>
      </c>
      <c r="G106" s="141">
        <v>108</v>
      </c>
      <c r="H106" s="141">
        <v>8</v>
      </c>
      <c r="I106" s="141">
        <v>27</v>
      </c>
      <c r="J106" s="141">
        <v>38</v>
      </c>
      <c r="K106" s="141">
        <v>0</v>
      </c>
      <c r="L106" s="141">
        <v>3</v>
      </c>
      <c r="M106" s="141">
        <v>3</v>
      </c>
      <c r="N106" s="141">
        <v>17</v>
      </c>
      <c r="O106" s="141">
        <v>65</v>
      </c>
      <c r="P106" s="141">
        <v>153</v>
      </c>
      <c r="Q106" s="141">
        <v>3</v>
      </c>
      <c r="R106" s="141">
        <v>2</v>
      </c>
      <c r="S106" s="141">
        <v>6</v>
      </c>
      <c r="T106" s="141">
        <v>29</v>
      </c>
      <c r="U106" s="141">
        <v>113</v>
      </c>
      <c r="V106" s="141">
        <v>133</v>
      </c>
      <c r="W106" s="141">
        <v>14</v>
      </c>
      <c r="X106" s="141">
        <v>181</v>
      </c>
      <c r="Y106" s="142">
        <v>219</v>
      </c>
    </row>
    <row r="107" spans="1:25" ht="43.5" customHeight="1" x14ac:dyDescent="0.25">
      <c r="A107" s="25" t="s">
        <v>35</v>
      </c>
      <c r="B107" s="18">
        <f t="shared" si="17"/>
        <v>147</v>
      </c>
      <c r="C107" s="18">
        <f t="shared" si="17"/>
        <v>987</v>
      </c>
      <c r="D107" s="18">
        <f t="shared" si="17"/>
        <v>2389</v>
      </c>
      <c r="E107" s="140">
        <v>55</v>
      </c>
      <c r="F107" s="141">
        <v>135</v>
      </c>
      <c r="G107" s="141">
        <v>475</v>
      </c>
      <c r="H107" s="141">
        <v>61</v>
      </c>
      <c r="I107" s="141">
        <v>505</v>
      </c>
      <c r="J107" s="141">
        <v>1453</v>
      </c>
      <c r="K107" s="141">
        <v>8</v>
      </c>
      <c r="L107" s="141">
        <v>200</v>
      </c>
      <c r="M107" s="141">
        <v>200</v>
      </c>
      <c r="N107" s="141">
        <v>1</v>
      </c>
      <c r="O107" s="141">
        <v>8</v>
      </c>
      <c r="P107" s="141">
        <v>8</v>
      </c>
      <c r="Q107" s="141">
        <v>0</v>
      </c>
      <c r="R107" s="141">
        <v>0</v>
      </c>
      <c r="S107" s="141">
        <v>0</v>
      </c>
      <c r="T107" s="141">
        <v>0</v>
      </c>
      <c r="U107" s="141">
        <v>0</v>
      </c>
      <c r="V107" s="141">
        <v>0</v>
      </c>
      <c r="W107" s="141">
        <v>22</v>
      </c>
      <c r="X107" s="141">
        <v>139</v>
      </c>
      <c r="Y107" s="142">
        <v>253</v>
      </c>
    </row>
    <row r="108" spans="1:25" ht="30" customHeight="1" x14ac:dyDescent="0.25">
      <c r="A108" s="25" t="s">
        <v>39</v>
      </c>
      <c r="B108" s="18">
        <f t="shared" si="17"/>
        <v>21</v>
      </c>
      <c r="C108" s="18">
        <f t="shared" si="17"/>
        <v>2361</v>
      </c>
      <c r="D108" s="18">
        <f t="shared" si="17"/>
        <v>2361</v>
      </c>
      <c r="E108" s="140">
        <v>2</v>
      </c>
      <c r="F108" s="141">
        <v>2025</v>
      </c>
      <c r="G108" s="141">
        <v>2025</v>
      </c>
      <c r="H108" s="141">
        <v>3</v>
      </c>
      <c r="I108" s="141">
        <v>91</v>
      </c>
      <c r="J108" s="141">
        <v>91</v>
      </c>
      <c r="K108" s="141">
        <v>0</v>
      </c>
      <c r="L108" s="141">
        <v>0</v>
      </c>
      <c r="M108" s="141">
        <v>0</v>
      </c>
      <c r="N108" s="141">
        <v>0</v>
      </c>
      <c r="O108" s="141">
        <v>0</v>
      </c>
      <c r="P108" s="141">
        <v>0</v>
      </c>
      <c r="Q108" s="141">
        <v>0</v>
      </c>
      <c r="R108" s="141">
        <v>0</v>
      </c>
      <c r="S108" s="141">
        <v>0</v>
      </c>
      <c r="T108" s="141">
        <v>3</v>
      </c>
      <c r="U108" s="141">
        <v>88</v>
      </c>
      <c r="V108" s="141">
        <v>88</v>
      </c>
      <c r="W108" s="141">
        <v>13</v>
      </c>
      <c r="X108" s="141">
        <v>157</v>
      </c>
      <c r="Y108" s="142">
        <v>157</v>
      </c>
    </row>
    <row r="109" spans="1:25" ht="42" customHeight="1" x14ac:dyDescent="0.25">
      <c r="A109" s="25" t="s">
        <v>30</v>
      </c>
      <c r="B109" s="18">
        <f t="shared" si="17"/>
        <v>5</v>
      </c>
      <c r="C109" s="18">
        <f t="shared" si="17"/>
        <v>741</v>
      </c>
      <c r="D109" s="18">
        <f t="shared" si="17"/>
        <v>741</v>
      </c>
      <c r="E109" s="140">
        <v>1</v>
      </c>
      <c r="F109" s="141">
        <v>90</v>
      </c>
      <c r="G109" s="141">
        <v>90</v>
      </c>
      <c r="H109" s="141">
        <v>0</v>
      </c>
      <c r="I109" s="141">
        <v>0</v>
      </c>
      <c r="J109" s="141">
        <v>0</v>
      </c>
      <c r="K109" s="141">
        <v>0</v>
      </c>
      <c r="L109" s="141">
        <v>0</v>
      </c>
      <c r="M109" s="141">
        <v>0</v>
      </c>
      <c r="N109" s="141">
        <v>2</v>
      </c>
      <c r="O109" s="141">
        <v>611</v>
      </c>
      <c r="P109" s="141">
        <v>611</v>
      </c>
      <c r="Q109" s="141">
        <v>0</v>
      </c>
      <c r="R109" s="141">
        <v>0</v>
      </c>
      <c r="S109" s="141">
        <v>0</v>
      </c>
      <c r="T109" s="141">
        <v>0</v>
      </c>
      <c r="U109" s="141">
        <v>0</v>
      </c>
      <c r="V109" s="141">
        <v>0</v>
      </c>
      <c r="W109" s="141">
        <v>2</v>
      </c>
      <c r="X109" s="141">
        <v>40</v>
      </c>
      <c r="Y109" s="142">
        <v>40</v>
      </c>
    </row>
    <row r="110" spans="1:25" ht="65.25" customHeight="1" x14ac:dyDescent="0.25">
      <c r="A110" s="25" t="s">
        <v>50</v>
      </c>
      <c r="B110" s="18">
        <f t="shared" si="17"/>
        <v>109</v>
      </c>
      <c r="C110" s="18">
        <f t="shared" si="17"/>
        <v>537</v>
      </c>
      <c r="D110" s="18">
        <f t="shared" si="17"/>
        <v>635</v>
      </c>
      <c r="E110" s="140">
        <v>54</v>
      </c>
      <c r="F110" s="141">
        <v>129</v>
      </c>
      <c r="G110" s="141">
        <v>185</v>
      </c>
      <c r="H110" s="141">
        <v>22</v>
      </c>
      <c r="I110" s="141">
        <v>74</v>
      </c>
      <c r="J110" s="141">
        <v>74</v>
      </c>
      <c r="K110" s="141">
        <v>0</v>
      </c>
      <c r="L110" s="141">
        <v>0</v>
      </c>
      <c r="M110" s="141">
        <v>0</v>
      </c>
      <c r="N110" s="141">
        <v>0</v>
      </c>
      <c r="O110" s="141">
        <v>4</v>
      </c>
      <c r="P110" s="141">
        <v>4</v>
      </c>
      <c r="Q110" s="141">
        <v>0</v>
      </c>
      <c r="R110" s="141">
        <v>8</v>
      </c>
      <c r="S110" s="141">
        <v>8</v>
      </c>
      <c r="T110" s="141">
        <v>33</v>
      </c>
      <c r="U110" s="141">
        <v>192</v>
      </c>
      <c r="V110" s="141">
        <v>192</v>
      </c>
      <c r="W110" s="141">
        <v>0</v>
      </c>
      <c r="X110" s="141">
        <v>130</v>
      </c>
      <c r="Y110" s="142">
        <v>172</v>
      </c>
    </row>
    <row r="111" spans="1:25" ht="18.75" x14ac:dyDescent="0.25">
      <c r="A111" s="310" t="s">
        <v>53</v>
      </c>
      <c r="B111" s="311"/>
      <c r="C111" s="311"/>
      <c r="D111" s="311"/>
      <c r="E111" s="311"/>
      <c r="F111" s="311"/>
      <c r="G111" s="311"/>
      <c r="H111" s="311"/>
      <c r="I111" s="311"/>
      <c r="J111" s="311"/>
      <c r="K111" s="311"/>
      <c r="L111" s="311"/>
      <c r="M111" s="311"/>
      <c r="N111" s="311"/>
      <c r="O111" s="311"/>
      <c r="P111" s="311"/>
      <c r="Q111" s="311"/>
      <c r="R111" s="311"/>
      <c r="S111" s="311"/>
      <c r="T111" s="311"/>
      <c r="U111" s="311"/>
      <c r="V111" s="311"/>
      <c r="W111" s="311"/>
      <c r="X111" s="311"/>
      <c r="Y111" s="312"/>
    </row>
    <row r="112" spans="1:25" ht="40.5" customHeight="1" x14ac:dyDescent="0.25">
      <c r="A112" s="24" t="s">
        <v>33</v>
      </c>
      <c r="B112" s="18">
        <f t="shared" ref="B112:D116" si="18">SUM(E112,H112,K112,N112,Q112,T112,W112)</f>
        <v>6932</v>
      </c>
      <c r="C112" s="18">
        <f t="shared" si="18"/>
        <v>2657</v>
      </c>
      <c r="D112" s="18">
        <f t="shared" si="18"/>
        <v>6932</v>
      </c>
      <c r="E112" s="137">
        <v>1002</v>
      </c>
      <c r="F112" s="138">
        <v>444</v>
      </c>
      <c r="G112" s="138">
        <v>1002</v>
      </c>
      <c r="H112" s="138">
        <v>349</v>
      </c>
      <c r="I112" s="138">
        <v>118</v>
      </c>
      <c r="J112" s="138">
        <v>349</v>
      </c>
      <c r="K112" s="138">
        <v>1171</v>
      </c>
      <c r="L112" s="138">
        <v>338</v>
      </c>
      <c r="M112" s="138">
        <v>1171</v>
      </c>
      <c r="N112" s="138">
        <v>3042</v>
      </c>
      <c r="O112" s="138">
        <v>1087</v>
      </c>
      <c r="P112" s="138">
        <v>3042</v>
      </c>
      <c r="Q112" s="138">
        <v>284</v>
      </c>
      <c r="R112" s="138">
        <v>107</v>
      </c>
      <c r="S112" s="138">
        <v>284</v>
      </c>
      <c r="T112" s="138">
        <v>802</v>
      </c>
      <c r="U112" s="138">
        <v>451</v>
      </c>
      <c r="V112" s="138">
        <v>802</v>
      </c>
      <c r="W112" s="138">
        <v>282</v>
      </c>
      <c r="X112" s="138">
        <v>112</v>
      </c>
      <c r="Y112" s="139">
        <v>282</v>
      </c>
    </row>
    <row r="113" spans="1:25" ht="43.5" customHeight="1" x14ac:dyDescent="0.25">
      <c r="A113" s="25" t="s">
        <v>34</v>
      </c>
      <c r="B113" s="18">
        <f t="shared" si="18"/>
        <v>124</v>
      </c>
      <c r="C113" s="18">
        <f t="shared" si="18"/>
        <v>405</v>
      </c>
      <c r="D113" s="18">
        <f t="shared" si="18"/>
        <v>589</v>
      </c>
      <c r="E113" s="140">
        <v>37</v>
      </c>
      <c r="F113" s="141">
        <v>84</v>
      </c>
      <c r="G113" s="141">
        <v>107</v>
      </c>
      <c r="H113" s="141">
        <v>2</v>
      </c>
      <c r="I113" s="141">
        <v>63</v>
      </c>
      <c r="J113" s="141">
        <v>63</v>
      </c>
      <c r="K113" s="141">
        <v>2</v>
      </c>
      <c r="L113" s="141">
        <v>6</v>
      </c>
      <c r="M113" s="141">
        <v>12</v>
      </c>
      <c r="N113" s="141">
        <v>12</v>
      </c>
      <c r="O113" s="141">
        <v>24</v>
      </c>
      <c r="P113" s="141">
        <v>78</v>
      </c>
      <c r="Q113" s="141">
        <v>4</v>
      </c>
      <c r="R113" s="141">
        <v>1</v>
      </c>
      <c r="S113" s="141">
        <v>4</v>
      </c>
      <c r="T113" s="141">
        <v>51</v>
      </c>
      <c r="U113" s="141">
        <v>61</v>
      </c>
      <c r="V113" s="141">
        <v>105</v>
      </c>
      <c r="W113" s="141">
        <v>16</v>
      </c>
      <c r="X113" s="141">
        <v>166</v>
      </c>
      <c r="Y113" s="142">
        <v>220</v>
      </c>
    </row>
    <row r="114" spans="1:25" ht="45.75" customHeight="1" x14ac:dyDescent="0.25">
      <c r="A114" s="25" t="s">
        <v>35</v>
      </c>
      <c r="B114" s="18">
        <f t="shared" si="18"/>
        <v>603</v>
      </c>
      <c r="C114" s="18">
        <f t="shared" si="18"/>
        <v>2075</v>
      </c>
      <c r="D114" s="18">
        <f t="shared" si="18"/>
        <v>7208</v>
      </c>
      <c r="E114" s="140">
        <v>56</v>
      </c>
      <c r="F114" s="141">
        <v>268</v>
      </c>
      <c r="G114" s="141">
        <v>1004</v>
      </c>
      <c r="H114" s="141">
        <v>115</v>
      </c>
      <c r="I114" s="141">
        <v>963</v>
      </c>
      <c r="J114" s="141">
        <v>2223</v>
      </c>
      <c r="K114" s="141">
        <v>28</v>
      </c>
      <c r="L114" s="141">
        <v>42</v>
      </c>
      <c r="M114" s="141">
        <v>119</v>
      </c>
      <c r="N114" s="141">
        <v>119</v>
      </c>
      <c r="O114" s="141">
        <v>185</v>
      </c>
      <c r="P114" s="141">
        <v>921</v>
      </c>
      <c r="Q114" s="141">
        <v>60</v>
      </c>
      <c r="R114" s="141">
        <v>16</v>
      </c>
      <c r="S114" s="141">
        <v>960</v>
      </c>
      <c r="T114" s="141">
        <v>48</v>
      </c>
      <c r="U114" s="141">
        <v>227</v>
      </c>
      <c r="V114" s="141">
        <v>823</v>
      </c>
      <c r="W114" s="141">
        <v>177</v>
      </c>
      <c r="X114" s="141">
        <v>374</v>
      </c>
      <c r="Y114" s="142">
        <v>1158</v>
      </c>
    </row>
    <row r="115" spans="1:25" ht="37.5" customHeight="1" x14ac:dyDescent="0.25">
      <c r="A115" s="25" t="s">
        <v>39</v>
      </c>
      <c r="B115" s="18">
        <f t="shared" si="18"/>
        <v>96</v>
      </c>
      <c r="C115" s="18">
        <f t="shared" si="18"/>
        <v>3258</v>
      </c>
      <c r="D115" s="18">
        <f t="shared" si="18"/>
        <v>3533</v>
      </c>
      <c r="E115" s="140">
        <v>46</v>
      </c>
      <c r="F115" s="141">
        <v>1149</v>
      </c>
      <c r="G115" s="141">
        <v>1149</v>
      </c>
      <c r="H115" s="141">
        <v>1</v>
      </c>
      <c r="I115" s="141">
        <v>25</v>
      </c>
      <c r="J115" s="141">
        <v>25</v>
      </c>
      <c r="K115" s="141">
        <v>1</v>
      </c>
      <c r="L115" s="141">
        <v>50</v>
      </c>
      <c r="M115" s="141">
        <v>50</v>
      </c>
      <c r="N115" s="141">
        <v>14</v>
      </c>
      <c r="O115" s="141">
        <v>1391</v>
      </c>
      <c r="P115" s="141">
        <v>1391</v>
      </c>
      <c r="Q115" s="141">
        <v>0</v>
      </c>
      <c r="R115" s="141">
        <v>0</v>
      </c>
      <c r="S115" s="141">
        <v>0</v>
      </c>
      <c r="T115" s="141">
        <v>26</v>
      </c>
      <c r="U115" s="141">
        <v>412</v>
      </c>
      <c r="V115" s="141">
        <v>619</v>
      </c>
      <c r="W115" s="141">
        <v>8</v>
      </c>
      <c r="X115" s="141">
        <v>231</v>
      </c>
      <c r="Y115" s="142">
        <v>299</v>
      </c>
    </row>
    <row r="116" spans="1:25" ht="61.5" customHeight="1" thickBot="1" x14ac:dyDescent="0.3">
      <c r="A116" s="27" t="s">
        <v>50</v>
      </c>
      <c r="B116" s="28">
        <f t="shared" si="18"/>
        <v>17</v>
      </c>
      <c r="C116" s="28">
        <f t="shared" si="18"/>
        <v>26</v>
      </c>
      <c r="D116" s="28">
        <f t="shared" si="18"/>
        <v>26</v>
      </c>
      <c r="E116" s="140">
        <v>11</v>
      </c>
      <c r="F116" s="141">
        <v>17</v>
      </c>
      <c r="G116" s="141">
        <v>17</v>
      </c>
      <c r="H116" s="141">
        <v>6</v>
      </c>
      <c r="I116" s="141">
        <v>9</v>
      </c>
      <c r="J116" s="141">
        <v>9</v>
      </c>
      <c r="K116" s="141">
        <v>0</v>
      </c>
      <c r="L116" s="141">
        <v>0</v>
      </c>
      <c r="M116" s="141">
        <v>0</v>
      </c>
      <c r="N116" s="141">
        <v>0</v>
      </c>
      <c r="O116" s="141">
        <v>0</v>
      </c>
      <c r="P116" s="141">
        <v>0</v>
      </c>
      <c r="Q116" s="141">
        <v>0</v>
      </c>
      <c r="R116" s="141">
        <v>0</v>
      </c>
      <c r="S116" s="141">
        <v>0</v>
      </c>
      <c r="T116" s="141">
        <v>0</v>
      </c>
      <c r="U116" s="141">
        <v>0</v>
      </c>
      <c r="V116" s="141">
        <v>0</v>
      </c>
      <c r="W116" s="141">
        <v>0</v>
      </c>
      <c r="X116" s="141">
        <v>0</v>
      </c>
      <c r="Y116" s="142">
        <v>0</v>
      </c>
    </row>
  </sheetData>
  <mergeCells count="86">
    <mergeCell ref="A90:Y90"/>
    <mergeCell ref="A98:Y98"/>
    <mergeCell ref="A103:Y103"/>
    <mergeCell ref="A111:Y111"/>
    <mergeCell ref="H101:J101"/>
    <mergeCell ref="K101:M101"/>
    <mergeCell ref="N101:P101"/>
    <mergeCell ref="Q101:S101"/>
    <mergeCell ref="T101:V101"/>
    <mergeCell ref="W101:Y101"/>
    <mergeCell ref="A99:A102"/>
    <mergeCell ref="B99:Y99"/>
    <mergeCell ref="B100:D101"/>
    <mergeCell ref="E100:Y100"/>
    <mergeCell ref="E101:G101"/>
    <mergeCell ref="A80:Y80"/>
    <mergeCell ref="A85:Y85"/>
    <mergeCell ref="A86:A89"/>
    <mergeCell ref="B86:Y86"/>
    <mergeCell ref="B87:D88"/>
    <mergeCell ref="E87:Y87"/>
    <mergeCell ref="E88:G88"/>
    <mergeCell ref="H88:J88"/>
    <mergeCell ref="K88:M88"/>
    <mergeCell ref="N88:P88"/>
    <mergeCell ref="Q88:S88"/>
    <mergeCell ref="T88:V88"/>
    <mergeCell ref="W88:Y88"/>
    <mergeCell ref="A73:Y73"/>
    <mergeCell ref="A49:Y49"/>
    <mergeCell ref="A56:Y56"/>
    <mergeCell ref="A62:Y62"/>
    <mergeCell ref="A68:Y68"/>
    <mergeCell ref="A69:A72"/>
    <mergeCell ref="B69:Y69"/>
    <mergeCell ref="B70:D71"/>
    <mergeCell ref="E70:Y70"/>
    <mergeCell ref="E71:G71"/>
    <mergeCell ref="H71:J71"/>
    <mergeCell ref="K71:M71"/>
    <mergeCell ref="N71:P71"/>
    <mergeCell ref="Q71:S71"/>
    <mergeCell ref="T71:V71"/>
    <mergeCell ref="W71:Y71"/>
    <mergeCell ref="W47:Y47"/>
    <mergeCell ref="T29:V29"/>
    <mergeCell ref="W29:Y29"/>
    <mergeCell ref="A31:Y31"/>
    <mergeCell ref="A38:Y38"/>
    <mergeCell ref="A44:Y44"/>
    <mergeCell ref="A45:A48"/>
    <mergeCell ref="B45:Y45"/>
    <mergeCell ref="B46:D47"/>
    <mergeCell ref="E46:Y46"/>
    <mergeCell ref="E47:G47"/>
    <mergeCell ref="H47:J47"/>
    <mergeCell ref="K47:M47"/>
    <mergeCell ref="N47:P47"/>
    <mergeCell ref="Q47:S47"/>
    <mergeCell ref="T47:V47"/>
    <mergeCell ref="A26:Y26"/>
    <mergeCell ref="A27:A30"/>
    <mergeCell ref="B27:Y27"/>
    <mergeCell ref="B28:D29"/>
    <mergeCell ref="E28:Y28"/>
    <mergeCell ref="E29:G29"/>
    <mergeCell ref="H29:J29"/>
    <mergeCell ref="K29:M29"/>
    <mergeCell ref="N29:P29"/>
    <mergeCell ref="Q29:S29"/>
    <mergeCell ref="A21:Y21"/>
    <mergeCell ref="A1:Y1"/>
    <mergeCell ref="A2:Y2"/>
    <mergeCell ref="A3:A6"/>
    <mergeCell ref="B3:Y3"/>
    <mergeCell ref="B4:D5"/>
    <mergeCell ref="E4:Y4"/>
    <mergeCell ref="E5:G5"/>
    <mergeCell ref="H5:J5"/>
    <mergeCell ref="K5:M5"/>
    <mergeCell ref="N5:P5"/>
    <mergeCell ref="Q5:S5"/>
    <mergeCell ref="T5:V5"/>
    <mergeCell ref="W5:Y5"/>
    <mergeCell ref="A7:Y7"/>
    <mergeCell ref="A13:Y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view="pageBreakPreview" topLeftCell="A7" zoomScaleNormal="100" zoomScaleSheetLayoutView="100" workbookViewId="0">
      <selection activeCell="B5" sqref="B5"/>
    </sheetView>
  </sheetViews>
  <sheetFormatPr defaultRowHeight="15" x14ac:dyDescent="0.25"/>
  <cols>
    <col min="1" max="1" width="33.28515625" customWidth="1"/>
    <col min="2" max="2" width="28.42578125" customWidth="1"/>
    <col min="3" max="3" width="27.7109375" customWidth="1"/>
    <col min="4" max="4" width="26.42578125" customWidth="1"/>
    <col min="5" max="5" width="33.42578125" customWidth="1"/>
  </cols>
  <sheetData>
    <row r="1" spans="1:5" ht="18.75" x14ac:dyDescent="0.25">
      <c r="A1" s="280" t="s">
        <v>225</v>
      </c>
      <c r="B1" s="280"/>
      <c r="C1" s="280"/>
      <c r="D1" s="280"/>
      <c r="E1" s="280"/>
    </row>
    <row r="2" spans="1:5" ht="18.75" x14ac:dyDescent="0.25">
      <c r="A2" s="307" t="s">
        <v>226</v>
      </c>
      <c r="B2" s="309" t="s">
        <v>227</v>
      </c>
      <c r="C2" s="309"/>
      <c r="D2" s="309"/>
      <c r="E2" s="309"/>
    </row>
    <row r="3" spans="1:5" ht="56.25" x14ac:dyDescent="0.25">
      <c r="A3" s="307"/>
      <c r="B3" s="191" t="s">
        <v>228</v>
      </c>
      <c r="C3" s="191" t="s">
        <v>229</v>
      </c>
      <c r="D3" s="192" t="s">
        <v>230</v>
      </c>
      <c r="E3" s="158" t="s">
        <v>231</v>
      </c>
    </row>
    <row r="4" spans="1:5" ht="28.5" customHeight="1" x14ac:dyDescent="0.25">
      <c r="A4" s="77" t="s">
        <v>1</v>
      </c>
      <c r="B4" s="190"/>
      <c r="C4" s="190"/>
      <c r="D4" s="190"/>
      <c r="E4" s="190"/>
    </row>
    <row r="5" spans="1:5" ht="23.25" customHeight="1" x14ac:dyDescent="0.25">
      <c r="A5" s="77" t="s">
        <v>232</v>
      </c>
      <c r="B5" s="190"/>
      <c r="C5" s="190"/>
      <c r="D5" s="190"/>
      <c r="E5" s="190"/>
    </row>
    <row r="6" spans="1:5" ht="18.75" x14ac:dyDescent="0.25">
      <c r="A6" s="85" t="s">
        <v>233</v>
      </c>
      <c r="B6" s="190"/>
      <c r="C6" s="190"/>
      <c r="D6" s="190"/>
      <c r="E6" s="190"/>
    </row>
    <row r="7" spans="1:5" ht="18.75" x14ac:dyDescent="0.25">
      <c r="A7" s="85" t="s">
        <v>234</v>
      </c>
      <c r="B7" s="190"/>
      <c r="C7" s="190"/>
      <c r="D7" s="190"/>
      <c r="E7" s="190"/>
    </row>
    <row r="8" spans="1:5" ht="37.5" x14ac:dyDescent="0.25">
      <c r="A8" s="77" t="s">
        <v>235</v>
      </c>
      <c r="B8" s="190"/>
      <c r="C8" s="190"/>
      <c r="D8" s="190"/>
      <c r="E8" s="190"/>
    </row>
    <row r="9" spans="1:5" ht="37.5" x14ac:dyDescent="0.25">
      <c r="A9" s="77" t="s">
        <v>236</v>
      </c>
      <c r="B9" s="190"/>
      <c r="C9" s="190"/>
      <c r="D9" s="190"/>
      <c r="E9" s="190"/>
    </row>
    <row r="10" spans="1:5" ht="18.75" x14ac:dyDescent="0.25">
      <c r="A10" s="85" t="s">
        <v>177</v>
      </c>
      <c r="B10" s="190"/>
      <c r="C10" s="190"/>
      <c r="D10" s="190"/>
      <c r="E10" s="190"/>
    </row>
    <row r="11" spans="1:5" ht="18.75" x14ac:dyDescent="0.25">
      <c r="A11" s="85" t="s">
        <v>178</v>
      </c>
      <c r="B11" s="190"/>
      <c r="C11" s="190"/>
      <c r="D11" s="190"/>
      <c r="E11" s="190"/>
    </row>
    <row r="12" spans="1:5" ht="18.75" x14ac:dyDescent="0.25">
      <c r="A12" s="85" t="s">
        <v>179</v>
      </c>
      <c r="B12" s="190"/>
      <c r="C12" s="190"/>
      <c r="D12" s="190"/>
      <c r="E12" s="190"/>
    </row>
    <row r="13" spans="1:5" ht="18.75" x14ac:dyDescent="0.25">
      <c r="A13" s="85" t="s">
        <v>237</v>
      </c>
      <c r="B13" s="190"/>
      <c r="C13" s="190"/>
      <c r="D13" s="190"/>
      <c r="E13" s="190"/>
    </row>
    <row r="14" spans="1:5" ht="18.75" x14ac:dyDescent="0.25">
      <c r="A14" s="85" t="s">
        <v>238</v>
      </c>
      <c r="B14" s="190"/>
      <c r="C14" s="190"/>
      <c r="D14" s="190">
        <v>11</v>
      </c>
      <c r="E14" s="190">
        <v>13</v>
      </c>
    </row>
    <row r="15" spans="1:5" ht="18.75" x14ac:dyDescent="0.25">
      <c r="A15" s="85" t="s">
        <v>239</v>
      </c>
      <c r="B15" s="190"/>
      <c r="C15" s="190"/>
      <c r="D15" s="190"/>
      <c r="E15" s="190"/>
    </row>
    <row r="16" spans="1:5" ht="18.75" x14ac:dyDescent="0.25">
      <c r="A16" s="85" t="s">
        <v>240</v>
      </c>
      <c r="B16" s="190"/>
      <c r="C16" s="190"/>
      <c r="D16" s="190"/>
      <c r="E16" s="190"/>
    </row>
    <row r="17" spans="1:5" ht="42.75" customHeight="1" x14ac:dyDescent="0.25">
      <c r="A17" s="77" t="s">
        <v>241</v>
      </c>
      <c r="B17" s="190"/>
      <c r="C17" s="190"/>
      <c r="D17" s="190"/>
      <c r="E17" s="190"/>
    </row>
    <row r="18" spans="1:5" ht="18.75" x14ac:dyDescent="0.25">
      <c r="A18" s="85" t="s">
        <v>242</v>
      </c>
      <c r="B18" s="190"/>
      <c r="C18" s="190"/>
      <c r="D18" s="190"/>
      <c r="E18" s="190"/>
    </row>
    <row r="19" spans="1:5" ht="18.75" x14ac:dyDescent="0.25">
      <c r="A19" s="86" t="s">
        <v>243</v>
      </c>
      <c r="B19" s="193">
        <f>B18+B17+B16+B15+B14+B13+B12+B11+B10+B9+B8+B7+B6+B5+B4</f>
        <v>0</v>
      </c>
      <c r="C19" s="194">
        <f>C18+C17+C16+C15+C14+C13+C12+C11+C10+C9+C8+C7+C6+C5+C4</f>
        <v>0</v>
      </c>
      <c r="D19" s="194">
        <f>D18+D17+D16+D15+D14+D13+D12+D11+D10+D9+D8+D7+D6+D5+D4</f>
        <v>11</v>
      </c>
      <c r="E19" s="194">
        <f>E18+E17+E16+E15+E14+E13+E12+E11+E10+E9+E8+E7+E6+E5+E4</f>
        <v>13</v>
      </c>
    </row>
  </sheetData>
  <mergeCells count="3">
    <mergeCell ref="A1:E1"/>
    <mergeCell ref="A2:A3"/>
    <mergeCell ref="B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70" zoomScaleNormal="100" zoomScaleSheetLayoutView="70" workbookViewId="0">
      <selection activeCell="H28" sqref="H28"/>
    </sheetView>
  </sheetViews>
  <sheetFormatPr defaultRowHeight="15" x14ac:dyDescent="0.25"/>
  <cols>
    <col min="1" max="1" width="16.5703125" customWidth="1"/>
    <col min="2" max="2" width="24.85546875" customWidth="1"/>
    <col min="5" max="6" width="18.28515625" customWidth="1"/>
    <col min="7" max="7" width="13.85546875" customWidth="1"/>
    <col min="8" max="8" width="20.7109375" customWidth="1"/>
    <col min="9" max="9" width="18" customWidth="1"/>
    <col min="10" max="10" width="18.42578125" customWidth="1"/>
  </cols>
  <sheetData>
    <row r="1" spans="1:10" ht="18.75" x14ac:dyDescent="0.3">
      <c r="A1" s="314" t="s">
        <v>54</v>
      </c>
      <c r="B1" s="314"/>
      <c r="C1" s="314"/>
      <c r="D1" s="314"/>
      <c r="E1" s="314"/>
      <c r="F1" s="314"/>
      <c r="G1" s="314"/>
      <c r="H1" s="314"/>
      <c r="I1" s="314"/>
      <c r="J1" s="314"/>
    </row>
    <row r="2" spans="1:10" ht="18.75" x14ac:dyDescent="0.25">
      <c r="A2" s="315" t="s">
        <v>55</v>
      </c>
      <c r="B2" s="307" t="s">
        <v>56</v>
      </c>
      <c r="C2" s="307" t="s">
        <v>57</v>
      </c>
      <c r="D2" s="307"/>
      <c r="E2" s="307" t="s">
        <v>58</v>
      </c>
      <c r="F2" s="307" t="s">
        <v>59</v>
      </c>
      <c r="G2" s="307" t="s">
        <v>60</v>
      </c>
      <c r="H2" s="307"/>
      <c r="I2" s="307" t="s">
        <v>61</v>
      </c>
      <c r="J2" s="307" t="s">
        <v>62</v>
      </c>
    </row>
    <row r="3" spans="1:10" ht="37.5" x14ac:dyDescent="0.25">
      <c r="A3" s="315"/>
      <c r="B3" s="307"/>
      <c r="C3" s="29" t="s">
        <v>63</v>
      </c>
      <c r="D3" s="29" t="s">
        <v>64</v>
      </c>
      <c r="E3" s="307"/>
      <c r="F3" s="307"/>
      <c r="G3" s="29" t="s">
        <v>65</v>
      </c>
      <c r="H3" s="29" t="s">
        <v>66</v>
      </c>
      <c r="I3" s="307"/>
      <c r="J3" s="307"/>
    </row>
    <row r="4" spans="1:10" ht="122.25" customHeight="1" x14ac:dyDescent="0.25">
      <c r="A4" s="30" t="s">
        <v>67</v>
      </c>
      <c r="B4" s="18" t="s">
        <v>68</v>
      </c>
      <c r="C4" s="18">
        <f>C5+C6+C7+C8+C9+C10</f>
        <v>1</v>
      </c>
      <c r="D4" s="18">
        <f>D5+D6+D7+D8++D9+D10</f>
        <v>1</v>
      </c>
      <c r="E4" s="18"/>
      <c r="F4" s="18"/>
      <c r="G4" s="18">
        <f>G5+G6+G7+G8+G9+G10</f>
        <v>100</v>
      </c>
      <c r="H4" s="18">
        <f>H5+H6+H7+H8+H9+H10</f>
        <v>0</v>
      </c>
      <c r="I4" s="18">
        <f>I5+I6+I7+I8+I9+I10</f>
        <v>0</v>
      </c>
      <c r="J4" s="18">
        <f>J5+J6+J7+J8+J9+J10</f>
        <v>0</v>
      </c>
    </row>
    <row r="5" spans="1:10" ht="18.75" x14ac:dyDescent="0.25">
      <c r="A5" s="31"/>
      <c r="B5" s="240" t="s">
        <v>391</v>
      </c>
      <c r="C5" s="160">
        <v>1</v>
      </c>
      <c r="D5" s="160">
        <v>1</v>
      </c>
      <c r="E5" s="160" t="s">
        <v>384</v>
      </c>
      <c r="F5" s="160" t="s">
        <v>392</v>
      </c>
      <c r="G5" s="160">
        <v>100</v>
      </c>
      <c r="H5" s="160"/>
      <c r="I5" s="160"/>
      <c r="J5" s="160"/>
    </row>
    <row r="6" spans="1:10" ht="18.75" x14ac:dyDescent="0.25">
      <c r="A6" s="31"/>
      <c r="B6" s="159"/>
      <c r="C6" s="160"/>
      <c r="D6" s="160"/>
      <c r="E6" s="160"/>
      <c r="F6" s="160"/>
      <c r="G6" s="160"/>
      <c r="H6" s="160"/>
      <c r="I6" s="160"/>
      <c r="J6" s="160"/>
    </row>
    <row r="7" spans="1:10" ht="18.75" x14ac:dyDescent="0.25">
      <c r="A7" s="31"/>
      <c r="B7" s="32"/>
      <c r="C7" s="33"/>
      <c r="D7" s="33"/>
      <c r="E7" s="35"/>
      <c r="F7" s="35"/>
      <c r="G7" s="36"/>
      <c r="H7" s="36"/>
      <c r="I7" s="35"/>
      <c r="J7" s="37"/>
    </row>
    <row r="8" spans="1:10" ht="18.75" x14ac:dyDescent="0.25">
      <c r="A8" s="31"/>
      <c r="C8" s="33"/>
      <c r="D8" s="33"/>
      <c r="E8" s="34"/>
      <c r="F8" s="35"/>
      <c r="G8" s="36"/>
      <c r="H8" s="36"/>
      <c r="I8" s="35"/>
      <c r="J8" s="37"/>
    </row>
    <row r="9" spans="1:10" ht="18.75" x14ac:dyDescent="0.25">
      <c r="A9" s="31"/>
      <c r="B9" s="32"/>
      <c r="C9" s="33"/>
      <c r="D9" s="33"/>
      <c r="E9" s="34"/>
      <c r="F9" s="35"/>
      <c r="G9" s="36"/>
      <c r="H9" s="36"/>
      <c r="I9" s="35"/>
      <c r="J9" s="37"/>
    </row>
    <row r="10" spans="1:10" ht="18.75" x14ac:dyDescent="0.25">
      <c r="A10" s="31"/>
      <c r="B10" s="32"/>
      <c r="C10" s="33"/>
      <c r="D10" s="33"/>
      <c r="E10" s="34"/>
      <c r="F10" s="35"/>
      <c r="G10" s="36"/>
      <c r="H10" s="36"/>
      <c r="I10" s="35"/>
      <c r="J10" s="37"/>
    </row>
    <row r="11" spans="1:10" ht="105" customHeight="1" x14ac:dyDescent="0.25">
      <c r="A11" s="30" t="s">
        <v>69</v>
      </c>
      <c r="B11" s="18" t="s">
        <v>70</v>
      </c>
      <c r="C11" s="18">
        <f>C12+C13+C14+C15+C16+C17</f>
        <v>0</v>
      </c>
      <c r="D11" s="18">
        <f>D12+D13+D14+D15+D16+D17</f>
        <v>0</v>
      </c>
      <c r="E11" s="18"/>
      <c r="F11" s="18"/>
      <c r="G11" s="18">
        <f>G12+G13+G14+G15+G16+G17</f>
        <v>0</v>
      </c>
      <c r="H11" s="18">
        <f>H12+H13+H14+H15+H16+H17</f>
        <v>0</v>
      </c>
      <c r="I11" s="18">
        <f>I12+I13+I14+I15+I16+I17</f>
        <v>0</v>
      </c>
      <c r="J11" s="18">
        <f>J12+J13+J14+J15+J16+J17</f>
        <v>0</v>
      </c>
    </row>
    <row r="12" spans="1:10" ht="18.75" x14ac:dyDescent="0.25">
      <c r="A12" s="31"/>
      <c r="B12" s="32"/>
      <c r="C12" s="33"/>
      <c r="D12" s="33"/>
      <c r="E12" s="34"/>
      <c r="F12" s="35"/>
      <c r="G12" s="36"/>
      <c r="H12" s="36"/>
      <c r="I12" s="35"/>
      <c r="J12" s="35"/>
    </row>
    <row r="13" spans="1:10" ht="18.75" x14ac:dyDescent="0.25">
      <c r="A13" s="31"/>
      <c r="B13" s="32"/>
      <c r="C13" s="33"/>
      <c r="D13" s="33"/>
      <c r="E13" s="34"/>
      <c r="F13" s="35"/>
      <c r="G13" s="36"/>
      <c r="H13" s="36"/>
      <c r="I13" s="35"/>
      <c r="J13" s="35"/>
    </row>
    <row r="14" spans="1:10" ht="18.75" x14ac:dyDescent="0.25">
      <c r="A14" s="31"/>
      <c r="B14" s="32"/>
      <c r="C14" s="33"/>
      <c r="D14" s="33"/>
      <c r="E14" s="34"/>
      <c r="F14" s="35"/>
      <c r="G14" s="36"/>
      <c r="H14" s="36"/>
      <c r="I14" s="35"/>
      <c r="J14" s="35"/>
    </row>
    <row r="15" spans="1:10" ht="18.75" x14ac:dyDescent="0.25">
      <c r="A15" s="31"/>
      <c r="B15" s="32"/>
      <c r="C15" s="33"/>
      <c r="D15" s="33"/>
      <c r="E15" s="34"/>
      <c r="F15" s="35"/>
      <c r="G15" s="36"/>
      <c r="H15" s="36"/>
      <c r="I15" s="35"/>
      <c r="J15" s="35"/>
    </row>
    <row r="16" spans="1:10" ht="18.75" x14ac:dyDescent="0.25">
      <c r="A16" s="31"/>
      <c r="B16" s="32"/>
      <c r="C16" s="33"/>
      <c r="D16" s="33"/>
      <c r="E16" s="34"/>
      <c r="F16" s="35"/>
      <c r="G16" s="36"/>
      <c r="H16" s="36"/>
      <c r="I16" s="35"/>
      <c r="J16" s="35"/>
    </row>
    <row r="17" spans="1:10" ht="18.75" x14ac:dyDescent="0.25">
      <c r="A17" s="31"/>
      <c r="B17" s="32"/>
      <c r="C17" s="33"/>
      <c r="D17" s="33"/>
      <c r="E17" s="34"/>
      <c r="F17" s="35"/>
      <c r="G17" s="36"/>
      <c r="H17" s="36"/>
      <c r="I17" s="35"/>
      <c r="J17" s="35"/>
    </row>
    <row r="18" spans="1:10" ht="43.5" customHeight="1" x14ac:dyDescent="0.25">
      <c r="A18" s="30" t="s">
        <v>71</v>
      </c>
      <c r="B18" s="18" t="s">
        <v>72</v>
      </c>
      <c r="C18" s="18">
        <f>C19+C20+C21+C22+C23+C24</f>
        <v>0</v>
      </c>
      <c r="D18" s="18">
        <f>D19+D20+D21+D22+D23+D24</f>
        <v>0</v>
      </c>
      <c r="E18" s="18"/>
      <c r="F18" s="18"/>
      <c r="G18" s="18">
        <f>G19+G20+G21+G22+G23+G24</f>
        <v>0</v>
      </c>
      <c r="H18" s="18">
        <f>H19+H20+H21+H22+H23+H24</f>
        <v>0</v>
      </c>
      <c r="I18" s="18">
        <f>I19+I20+I21+I22+I23+I24</f>
        <v>0</v>
      </c>
      <c r="J18" s="18">
        <f>J19+J20+J21+J22+J23+J24</f>
        <v>0</v>
      </c>
    </row>
    <row r="19" spans="1:10" ht="18.75" x14ac:dyDescent="0.25">
      <c r="A19" s="31"/>
      <c r="B19" s="32"/>
      <c r="C19" s="33"/>
      <c r="D19" s="33"/>
      <c r="E19" s="34"/>
      <c r="F19" s="35"/>
      <c r="G19" s="36"/>
      <c r="H19" s="36"/>
      <c r="I19" s="35"/>
      <c r="J19" s="35"/>
    </row>
    <row r="20" spans="1:10" ht="18.75" x14ac:dyDescent="0.25">
      <c r="A20" s="31"/>
      <c r="B20" s="32"/>
      <c r="C20" s="33"/>
      <c r="D20" s="33"/>
      <c r="E20" s="34"/>
      <c r="F20" s="35"/>
      <c r="G20" s="36"/>
      <c r="H20" s="36"/>
      <c r="I20" s="35"/>
      <c r="J20" s="35"/>
    </row>
    <row r="21" spans="1:10" ht="18.75" x14ac:dyDescent="0.25">
      <c r="A21" s="31"/>
      <c r="B21" s="32"/>
      <c r="C21" s="33"/>
      <c r="D21" s="33"/>
      <c r="E21" s="34"/>
      <c r="F21" s="35"/>
      <c r="G21" s="36"/>
      <c r="H21" s="36"/>
      <c r="I21" s="35"/>
      <c r="J21" s="35"/>
    </row>
    <row r="22" spans="1:10" ht="18.75" x14ac:dyDescent="0.25">
      <c r="A22" s="31"/>
      <c r="B22" s="32"/>
      <c r="C22" s="33"/>
      <c r="D22" s="33"/>
      <c r="E22" s="34"/>
      <c r="F22" s="35"/>
      <c r="G22" s="36"/>
      <c r="H22" s="36"/>
      <c r="I22" s="35"/>
      <c r="J22" s="35"/>
    </row>
    <row r="23" spans="1:10" ht="18.75" x14ac:dyDescent="0.25">
      <c r="A23" s="31"/>
      <c r="B23" s="32"/>
      <c r="C23" s="33"/>
      <c r="D23" s="33"/>
      <c r="E23" s="34"/>
      <c r="F23" s="35"/>
      <c r="G23" s="36"/>
      <c r="H23" s="36"/>
      <c r="I23" s="35"/>
      <c r="J23" s="35"/>
    </row>
    <row r="24" spans="1:10" ht="18.75" x14ac:dyDescent="0.25">
      <c r="A24" s="31"/>
      <c r="B24" s="32"/>
      <c r="C24" s="33"/>
      <c r="D24" s="33"/>
      <c r="E24" s="34"/>
      <c r="F24" s="35"/>
      <c r="G24" s="36"/>
      <c r="H24" s="36"/>
      <c r="I24" s="35"/>
      <c r="J24" s="35"/>
    </row>
    <row r="25" spans="1:10" ht="84.75" customHeight="1" x14ac:dyDescent="0.25">
      <c r="A25" s="18" t="s">
        <v>73</v>
      </c>
      <c r="B25" s="18" t="s">
        <v>74</v>
      </c>
      <c r="C25" s="18">
        <f>C26+C27+C28+C29+C30+C31</f>
        <v>3</v>
      </c>
      <c r="D25" s="18">
        <f>D26+D27+D28+D29+D30+D31</f>
        <v>3</v>
      </c>
      <c r="E25" s="18"/>
      <c r="F25" s="18"/>
      <c r="G25" s="18">
        <f>G26+G27+G28+G29+G30+G31</f>
        <v>500</v>
      </c>
      <c r="H25" s="18">
        <f>H26+H27+H28+H29+H30+H31</f>
        <v>0</v>
      </c>
      <c r="I25" s="18">
        <f>I26+I27+I28+I29+I30+I31</f>
        <v>0</v>
      </c>
      <c r="J25" s="18">
        <f>J26+J27+J28+J29+J30+J31</f>
        <v>0</v>
      </c>
    </row>
    <row r="26" spans="1:10" ht="18.75" x14ac:dyDescent="0.25">
      <c r="A26" s="31"/>
      <c r="B26" s="161" t="s">
        <v>383</v>
      </c>
      <c r="C26" s="162">
        <v>1</v>
      </c>
      <c r="D26" s="162">
        <v>1</v>
      </c>
      <c r="E26" s="163" t="s">
        <v>384</v>
      </c>
      <c r="F26" s="163" t="s">
        <v>385</v>
      </c>
      <c r="G26" s="163">
        <v>100</v>
      </c>
      <c r="H26" s="164"/>
      <c r="I26" s="163"/>
      <c r="J26" s="163"/>
    </row>
    <row r="27" spans="1:10" ht="18.75" x14ac:dyDescent="0.25">
      <c r="A27" s="31"/>
      <c r="B27" s="240" t="s">
        <v>386</v>
      </c>
      <c r="C27" s="162">
        <v>1</v>
      </c>
      <c r="D27" s="162">
        <v>1</v>
      </c>
      <c r="E27" s="163" t="s">
        <v>387</v>
      </c>
      <c r="F27" s="241" t="s">
        <v>388</v>
      </c>
      <c r="G27" s="163">
        <v>250</v>
      </c>
      <c r="H27" s="164"/>
      <c r="I27" s="163"/>
      <c r="J27" s="163"/>
    </row>
    <row r="28" spans="1:10" ht="26.25" x14ac:dyDescent="0.25">
      <c r="A28" s="31"/>
      <c r="B28" s="161" t="s">
        <v>389</v>
      </c>
      <c r="C28" s="162">
        <v>1</v>
      </c>
      <c r="D28" s="162">
        <v>1</v>
      </c>
      <c r="E28" s="163" t="s">
        <v>384</v>
      </c>
      <c r="F28" s="165" t="s">
        <v>390</v>
      </c>
      <c r="G28" s="163">
        <v>150</v>
      </c>
      <c r="H28" s="164"/>
      <c r="I28" s="160"/>
      <c r="J28" s="160"/>
    </row>
    <row r="29" spans="1:10" ht="18.75" x14ac:dyDescent="0.25">
      <c r="A29" s="31"/>
      <c r="B29" s="32"/>
      <c r="C29" s="33"/>
      <c r="D29" s="33"/>
      <c r="E29" s="35"/>
      <c r="F29" s="35"/>
      <c r="G29" s="36"/>
      <c r="H29" s="36"/>
      <c r="I29" s="35"/>
      <c r="J29" s="35"/>
    </row>
    <row r="30" spans="1:10" ht="18.75" x14ac:dyDescent="0.25">
      <c r="A30" s="31"/>
      <c r="B30" s="32"/>
      <c r="C30" s="33"/>
      <c r="D30" s="33"/>
      <c r="E30" s="35"/>
      <c r="F30" s="35"/>
      <c r="G30" s="36"/>
      <c r="H30" s="36"/>
      <c r="I30" s="35"/>
      <c r="J30" s="35"/>
    </row>
    <row r="31" spans="1:10" ht="18.75" x14ac:dyDescent="0.25">
      <c r="A31" s="31"/>
      <c r="B31" s="32"/>
      <c r="C31" s="33"/>
      <c r="D31" s="33"/>
      <c r="E31" s="34"/>
      <c r="F31" s="35"/>
      <c r="G31" s="36"/>
      <c r="H31" s="36"/>
      <c r="I31" s="35"/>
      <c r="J31" s="35"/>
    </row>
    <row r="32" spans="1:10" ht="105.75" customHeight="1" x14ac:dyDescent="0.25">
      <c r="A32" s="18" t="s">
        <v>75</v>
      </c>
      <c r="B32" s="18" t="s">
        <v>76</v>
      </c>
      <c r="C32" s="18">
        <f>C33+C34+C35+C37+C36+C38</f>
        <v>0</v>
      </c>
      <c r="D32" s="18">
        <f>D33+D34+D35+D36+D37+D38</f>
        <v>0</v>
      </c>
      <c r="E32" s="18"/>
      <c r="F32" s="18"/>
      <c r="G32" s="18">
        <f>G33+G34+G35+G36+G37+G38</f>
        <v>0</v>
      </c>
      <c r="H32" s="18">
        <f>H33+H34+H35+H36+H37+H38</f>
        <v>0</v>
      </c>
      <c r="I32" s="18">
        <f>I33+I34+I35+I36+I37+I38</f>
        <v>0</v>
      </c>
      <c r="J32" s="18">
        <f>J33+J34+J35+J36+J37+J38</f>
        <v>0</v>
      </c>
    </row>
    <row r="33" spans="1:10" ht="18.75" x14ac:dyDescent="0.25">
      <c r="A33" s="31"/>
      <c r="B33" s="166"/>
      <c r="C33" s="162"/>
      <c r="D33" s="162"/>
      <c r="E33" s="163"/>
      <c r="F33" s="163"/>
      <c r="G33" s="163"/>
      <c r="H33" s="164"/>
      <c r="I33" s="160"/>
      <c r="J33" s="160"/>
    </row>
    <row r="34" spans="1:10" ht="18.75" x14ac:dyDescent="0.25">
      <c r="A34" s="31"/>
      <c r="B34" s="32"/>
      <c r="C34" s="33"/>
      <c r="D34" s="33"/>
      <c r="E34" s="35"/>
      <c r="F34" s="35"/>
      <c r="G34" s="36"/>
      <c r="H34" s="36"/>
      <c r="I34" s="35"/>
      <c r="J34" s="35"/>
    </row>
    <row r="35" spans="1:10" ht="18.75" x14ac:dyDescent="0.25">
      <c r="A35" s="31"/>
      <c r="B35" s="32"/>
      <c r="C35" s="33"/>
      <c r="D35" s="33"/>
      <c r="E35" s="35"/>
      <c r="F35" s="35"/>
      <c r="G35" s="36"/>
      <c r="H35" s="36"/>
      <c r="I35" s="35"/>
      <c r="J35" s="35"/>
    </row>
    <row r="36" spans="1:10" ht="18.75" x14ac:dyDescent="0.25">
      <c r="A36" s="31"/>
      <c r="B36" s="32"/>
      <c r="C36" s="33"/>
      <c r="D36" s="33"/>
      <c r="E36" s="35"/>
      <c r="F36" s="35"/>
      <c r="G36" s="36"/>
      <c r="H36" s="36"/>
      <c r="I36" s="35"/>
      <c r="J36" s="35"/>
    </row>
    <row r="37" spans="1:10" ht="18.75" x14ac:dyDescent="0.25">
      <c r="A37" s="31"/>
      <c r="B37" s="32"/>
      <c r="C37" s="33"/>
      <c r="D37" s="33"/>
      <c r="E37" s="35"/>
      <c r="F37" s="35"/>
      <c r="G37" s="36"/>
      <c r="H37" s="36"/>
      <c r="I37" s="35"/>
      <c r="J37" s="35"/>
    </row>
    <row r="38" spans="1:10" ht="18.75" x14ac:dyDescent="0.25">
      <c r="A38" s="31"/>
      <c r="B38" s="32"/>
      <c r="C38" s="33"/>
      <c r="D38" s="33"/>
      <c r="E38" s="35"/>
      <c r="F38" s="35"/>
      <c r="G38" s="36"/>
      <c r="H38" s="36"/>
      <c r="I38" s="35"/>
      <c r="J38" s="35"/>
    </row>
    <row r="39" spans="1:10" ht="99.75" customHeight="1" x14ac:dyDescent="0.25">
      <c r="A39" s="18" t="s">
        <v>77</v>
      </c>
      <c r="B39" s="18" t="s">
        <v>78</v>
      </c>
      <c r="C39" s="18">
        <f>C40+C41+C42+C43+C44+C45</f>
        <v>0</v>
      </c>
      <c r="D39" s="18">
        <f>D40+D41+D42+D43+D44+D45</f>
        <v>0</v>
      </c>
      <c r="E39" s="18"/>
      <c r="F39" s="18"/>
      <c r="G39" s="18">
        <f>G40+G41+G42+G43+G44+G45</f>
        <v>0</v>
      </c>
      <c r="H39" s="18">
        <f>H40+H41+H42+H43+H44+H45</f>
        <v>0</v>
      </c>
      <c r="I39" s="18">
        <f>I40+I41+I42+I43+I44+I45</f>
        <v>0</v>
      </c>
      <c r="J39" s="18">
        <f>J40+J41+J42+J43+J44+J45</f>
        <v>0</v>
      </c>
    </row>
    <row r="40" spans="1:10" ht="18.75" x14ac:dyDescent="0.25">
      <c r="A40" s="31"/>
      <c r="B40" s="32"/>
      <c r="C40" s="33"/>
      <c r="D40" s="33"/>
      <c r="E40" s="34"/>
      <c r="F40" s="35"/>
      <c r="G40" s="36"/>
      <c r="H40" s="36"/>
      <c r="I40" s="35"/>
      <c r="J40" s="35"/>
    </row>
    <row r="41" spans="1:10" ht="18.75" x14ac:dyDescent="0.25">
      <c r="A41" s="31"/>
      <c r="B41" s="32"/>
      <c r="C41" s="33"/>
      <c r="D41" s="33"/>
      <c r="E41" s="34"/>
      <c r="F41" s="35"/>
      <c r="G41" s="36"/>
      <c r="H41" s="36"/>
      <c r="I41" s="35"/>
      <c r="J41" s="35"/>
    </row>
    <row r="42" spans="1:10" ht="18.75" x14ac:dyDescent="0.25">
      <c r="A42" s="31"/>
      <c r="B42" s="32"/>
      <c r="C42" s="33"/>
      <c r="D42" s="33"/>
      <c r="E42" s="34"/>
      <c r="F42" s="35"/>
      <c r="G42" s="36"/>
      <c r="H42" s="36"/>
      <c r="I42" s="35"/>
      <c r="J42" s="35"/>
    </row>
    <row r="43" spans="1:10" ht="18.75" x14ac:dyDescent="0.25">
      <c r="A43" s="31"/>
      <c r="B43" s="32"/>
      <c r="C43" s="33"/>
      <c r="D43" s="33"/>
      <c r="E43" s="34"/>
      <c r="F43" s="35"/>
      <c r="G43" s="36"/>
      <c r="H43" s="36"/>
      <c r="I43" s="35"/>
      <c r="J43" s="35"/>
    </row>
    <row r="44" spans="1:10" ht="18.75" x14ac:dyDescent="0.25">
      <c r="A44" s="31"/>
      <c r="B44" s="32"/>
      <c r="C44" s="33"/>
      <c r="D44" s="33"/>
      <c r="E44" s="34"/>
      <c r="F44" s="35"/>
      <c r="G44" s="36"/>
      <c r="H44" s="36"/>
      <c r="I44" s="35"/>
      <c r="J44" s="35"/>
    </row>
    <row r="45" spans="1:10" ht="18.75" x14ac:dyDescent="0.25">
      <c r="A45" s="31"/>
      <c r="B45" s="32"/>
      <c r="C45" s="33"/>
      <c r="D45" s="33"/>
      <c r="E45" s="34"/>
      <c r="F45" s="35"/>
      <c r="G45" s="36"/>
      <c r="H45" s="36"/>
      <c r="I45" s="35"/>
      <c r="J45" s="35"/>
    </row>
    <row r="46" spans="1:10" ht="186" customHeight="1" x14ac:dyDescent="0.25">
      <c r="A46" s="18" t="s">
        <v>79</v>
      </c>
      <c r="B46" s="18" t="s">
        <v>80</v>
      </c>
      <c r="C46" s="18">
        <f>C47+C48+C49+C50+C51</f>
        <v>0</v>
      </c>
      <c r="D46" s="18">
        <f>D47+D48+D49+D50+D51</f>
        <v>0</v>
      </c>
      <c r="E46" s="18"/>
      <c r="F46" s="18"/>
      <c r="G46" s="18">
        <f>G47+G48+G49+G50+G51</f>
        <v>0</v>
      </c>
      <c r="H46" s="18">
        <f>H47+H48+H49+H50+H51</f>
        <v>0</v>
      </c>
      <c r="I46" s="18">
        <f>I47+I48+I49+I50+I51</f>
        <v>0</v>
      </c>
      <c r="J46" s="18">
        <f>J47+J48+J49+J50+J51</f>
        <v>0</v>
      </c>
    </row>
    <row r="47" spans="1:10" ht="18.75" x14ac:dyDescent="0.25">
      <c r="A47" s="31"/>
      <c r="B47" s="32"/>
      <c r="C47" s="33"/>
      <c r="D47" s="33"/>
      <c r="E47" s="34"/>
      <c r="F47" s="35"/>
      <c r="G47" s="36"/>
      <c r="H47" s="36"/>
      <c r="I47" s="35"/>
      <c r="J47" s="35"/>
    </row>
    <row r="48" spans="1:10" ht="18.75" x14ac:dyDescent="0.25">
      <c r="A48" s="31"/>
      <c r="B48" s="32"/>
      <c r="C48" s="33"/>
      <c r="D48" s="33"/>
      <c r="E48" s="34"/>
      <c r="F48" s="35"/>
      <c r="G48" s="36"/>
      <c r="H48" s="36"/>
      <c r="I48" s="35"/>
      <c r="J48" s="35"/>
    </row>
    <row r="49" spans="1:10" ht="18.75" x14ac:dyDescent="0.25">
      <c r="A49" s="31"/>
      <c r="B49" s="32"/>
      <c r="C49" s="33"/>
      <c r="D49" s="33"/>
      <c r="E49" s="34"/>
      <c r="F49" s="35"/>
      <c r="G49" s="36"/>
      <c r="H49" s="36"/>
      <c r="I49" s="35"/>
      <c r="J49" s="35"/>
    </row>
    <row r="50" spans="1:10" ht="18.75" x14ac:dyDescent="0.25">
      <c r="A50" s="31"/>
      <c r="B50" s="32"/>
      <c r="C50" s="33"/>
      <c r="D50" s="33"/>
      <c r="E50" s="34"/>
      <c r="F50" s="35"/>
      <c r="G50" s="36"/>
      <c r="H50" s="36"/>
      <c r="I50" s="35"/>
      <c r="J50" s="35"/>
    </row>
    <row r="51" spans="1:10" ht="18.75" x14ac:dyDescent="0.25">
      <c r="A51" s="31"/>
      <c r="B51" s="32"/>
      <c r="C51" s="33"/>
      <c r="D51" s="33"/>
      <c r="E51" s="34"/>
      <c r="F51" s="35"/>
      <c r="G51" s="36"/>
      <c r="H51" s="36"/>
      <c r="I51" s="35"/>
      <c r="J51" s="35"/>
    </row>
    <row r="52" spans="1:10" ht="19.5" x14ac:dyDescent="0.35">
      <c r="A52" s="313" t="s">
        <v>81</v>
      </c>
      <c r="B52" s="313"/>
      <c r="C52" s="313"/>
      <c r="D52" s="313"/>
      <c r="E52" s="313"/>
      <c r="F52" s="313"/>
      <c r="G52" s="313"/>
      <c r="H52" s="313"/>
      <c r="I52" s="313"/>
      <c r="J52" s="313"/>
    </row>
  </sheetData>
  <mergeCells count="10">
    <mergeCell ref="A52:J52"/>
    <mergeCell ref="A1:J1"/>
    <mergeCell ref="A2:A3"/>
    <mergeCell ref="B2:B3"/>
    <mergeCell ref="C2:D2"/>
    <mergeCell ref="E2:E3"/>
    <mergeCell ref="F2:F3"/>
    <mergeCell ref="G2:H2"/>
    <mergeCell ref="I2:I3"/>
    <mergeCell ref="J2:J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view="pageBreakPreview" zoomScale="148" zoomScaleNormal="100" zoomScaleSheetLayoutView="148" workbookViewId="0">
      <selection activeCell="C3" sqref="C3"/>
    </sheetView>
  </sheetViews>
  <sheetFormatPr defaultRowHeight="15" x14ac:dyDescent="0.25"/>
  <cols>
    <col min="1" max="1" width="10.28515625" customWidth="1"/>
    <col min="2" max="2" width="36.7109375" customWidth="1"/>
    <col min="3" max="3" width="18" customWidth="1"/>
  </cols>
  <sheetData>
    <row r="1" spans="1:3" ht="18.75" x14ac:dyDescent="0.25">
      <c r="A1" s="316" t="s">
        <v>82</v>
      </c>
      <c r="B1" s="316"/>
      <c r="C1" s="316"/>
    </row>
    <row r="2" spans="1:3" ht="37.5" x14ac:dyDescent="0.25">
      <c r="A2" s="38" t="s">
        <v>55</v>
      </c>
      <c r="B2" s="29" t="s">
        <v>83</v>
      </c>
      <c r="C2" s="29" t="s">
        <v>84</v>
      </c>
    </row>
    <row r="3" spans="1:3" ht="109.5" customHeight="1" x14ac:dyDescent="0.25">
      <c r="A3" s="39">
        <v>1</v>
      </c>
      <c r="B3" s="40" t="s">
        <v>376</v>
      </c>
      <c r="C3" s="143">
        <v>2695</v>
      </c>
    </row>
    <row r="4" spans="1:3" ht="80.25" customHeight="1" x14ac:dyDescent="0.25">
      <c r="A4" s="39">
        <v>2</v>
      </c>
      <c r="B4" s="40" t="s">
        <v>85</v>
      </c>
      <c r="C4" s="144">
        <v>1311</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70" zoomScaleNormal="100" zoomScaleSheetLayoutView="70" workbookViewId="0">
      <selection activeCell="C3" sqref="C3"/>
    </sheetView>
  </sheetViews>
  <sheetFormatPr defaultRowHeight="15" x14ac:dyDescent="0.25"/>
  <cols>
    <col min="1" max="1" width="55.5703125" customWidth="1"/>
    <col min="2" max="2" width="54.7109375" customWidth="1"/>
    <col min="3" max="3" width="18.5703125" customWidth="1"/>
    <col min="4" max="4" width="18.140625" customWidth="1"/>
  </cols>
  <sheetData>
    <row r="1" spans="1:4" ht="18.75" x14ac:dyDescent="0.25">
      <c r="A1" s="316" t="s">
        <v>86</v>
      </c>
      <c r="B1" s="316"/>
      <c r="C1" s="316"/>
      <c r="D1" s="316"/>
    </row>
    <row r="2" spans="1:4" ht="56.25" x14ac:dyDescent="0.25">
      <c r="A2" s="29" t="s">
        <v>87</v>
      </c>
      <c r="B2" s="29" t="s">
        <v>12</v>
      </c>
      <c r="C2" s="29" t="s">
        <v>88</v>
      </c>
      <c r="D2" s="29" t="s">
        <v>89</v>
      </c>
    </row>
    <row r="3" spans="1:4" ht="44.25" customHeight="1" x14ac:dyDescent="0.25">
      <c r="A3" s="320" t="s">
        <v>90</v>
      </c>
      <c r="B3" s="41" t="s">
        <v>91</v>
      </c>
      <c r="C3" s="145">
        <v>125</v>
      </c>
      <c r="D3" s="319">
        <f>C3+C4</f>
        <v>288</v>
      </c>
    </row>
    <row r="4" spans="1:4" ht="42.75" customHeight="1" x14ac:dyDescent="0.25">
      <c r="A4" s="320"/>
      <c r="B4" s="41" t="s">
        <v>92</v>
      </c>
      <c r="C4" s="146">
        <v>163</v>
      </c>
      <c r="D4" s="319"/>
    </row>
    <row r="5" spans="1:4" ht="39" customHeight="1" x14ac:dyDescent="0.25">
      <c r="A5" s="320" t="s">
        <v>93</v>
      </c>
      <c r="B5" s="41" t="s">
        <v>91</v>
      </c>
      <c r="C5" s="146">
        <v>44</v>
      </c>
      <c r="D5" s="319">
        <f>C5+C6</f>
        <v>86</v>
      </c>
    </row>
    <row r="6" spans="1:4" ht="35.25" customHeight="1" x14ac:dyDescent="0.25">
      <c r="A6" s="320"/>
      <c r="B6" s="41" t="s">
        <v>92</v>
      </c>
      <c r="C6" s="146">
        <v>42</v>
      </c>
      <c r="D6" s="319"/>
    </row>
    <row r="7" spans="1:4" ht="37.5" customHeight="1" x14ac:dyDescent="0.25">
      <c r="A7" s="317" t="s">
        <v>94</v>
      </c>
      <c r="B7" s="41" t="s">
        <v>91</v>
      </c>
      <c r="C7" s="146">
        <v>35</v>
      </c>
      <c r="D7" s="319">
        <f>C7+C8</f>
        <v>148</v>
      </c>
    </row>
    <row r="8" spans="1:4" ht="36.75" customHeight="1" x14ac:dyDescent="0.25">
      <c r="A8" s="318"/>
      <c r="B8" s="41" t="s">
        <v>92</v>
      </c>
      <c r="C8" s="146">
        <v>113</v>
      </c>
      <c r="D8" s="319"/>
    </row>
    <row r="9" spans="1:4" ht="63.75" customHeight="1" x14ac:dyDescent="0.25">
      <c r="A9" s="317" t="s">
        <v>95</v>
      </c>
      <c r="B9" s="41" t="s">
        <v>91</v>
      </c>
      <c r="C9" s="146">
        <v>452</v>
      </c>
      <c r="D9" s="319">
        <f>C9+C10</f>
        <v>494</v>
      </c>
    </row>
    <row r="10" spans="1:4" ht="45.75" customHeight="1" x14ac:dyDescent="0.25">
      <c r="A10" s="318"/>
      <c r="B10" s="41" t="s">
        <v>92</v>
      </c>
      <c r="C10" s="146">
        <v>42</v>
      </c>
      <c r="D10" s="319"/>
    </row>
    <row r="11" spans="1:4" ht="42" customHeight="1" x14ac:dyDescent="0.3">
      <c r="A11" s="321" t="s">
        <v>277</v>
      </c>
      <c r="B11" s="220" t="s">
        <v>91</v>
      </c>
      <c r="C11" s="221">
        <v>69</v>
      </c>
      <c r="D11" s="322">
        <f>C11+C12</f>
        <v>78</v>
      </c>
    </row>
    <row r="12" spans="1:4" ht="42" customHeight="1" x14ac:dyDescent="0.25">
      <c r="A12" s="321"/>
      <c r="B12" s="222" t="s">
        <v>92</v>
      </c>
      <c r="C12" s="223">
        <v>9</v>
      </c>
      <c r="D12" s="323"/>
    </row>
    <row r="13" spans="1:4" ht="42" customHeight="1" x14ac:dyDescent="0.3">
      <c r="A13" s="320" t="s">
        <v>278</v>
      </c>
      <c r="B13" s="42" t="s">
        <v>91</v>
      </c>
      <c r="C13" s="146">
        <v>12</v>
      </c>
      <c r="D13" s="322">
        <f>C13+C14</f>
        <v>12</v>
      </c>
    </row>
    <row r="14" spans="1:4" ht="39" customHeight="1" x14ac:dyDescent="0.25">
      <c r="A14" s="320"/>
      <c r="B14" s="41" t="s">
        <v>92</v>
      </c>
      <c r="C14" s="146">
        <v>0</v>
      </c>
      <c r="D14" s="323"/>
    </row>
    <row r="15" spans="1:4" ht="36" customHeight="1" x14ac:dyDescent="0.25">
      <c r="A15" s="317" t="s">
        <v>96</v>
      </c>
      <c r="B15" s="41" t="s">
        <v>91</v>
      </c>
      <c r="C15" s="146">
        <v>14</v>
      </c>
      <c r="D15" s="319">
        <f>C15+C16</f>
        <v>70</v>
      </c>
    </row>
    <row r="16" spans="1:4" ht="39" customHeight="1" x14ac:dyDescent="0.25">
      <c r="A16" s="318"/>
      <c r="B16" s="41" t="s">
        <v>92</v>
      </c>
      <c r="C16" s="146">
        <v>56</v>
      </c>
      <c r="D16" s="319"/>
    </row>
    <row r="17" spans="1:4" ht="49.5" customHeight="1" x14ac:dyDescent="0.25">
      <c r="A17" s="317" t="s">
        <v>97</v>
      </c>
      <c r="B17" s="41" t="s">
        <v>91</v>
      </c>
      <c r="C17" s="146">
        <v>4</v>
      </c>
      <c r="D17" s="319">
        <f>C17+C18</f>
        <v>4</v>
      </c>
    </row>
    <row r="18" spans="1:4" ht="38.25" customHeight="1" x14ac:dyDescent="0.25">
      <c r="A18" s="318"/>
      <c r="B18" s="41" t="s">
        <v>92</v>
      </c>
      <c r="C18" s="146">
        <v>0</v>
      </c>
      <c r="D18" s="319"/>
    </row>
    <row r="19" spans="1:4" ht="45.75" customHeight="1" x14ac:dyDescent="0.25">
      <c r="A19" s="317" t="s">
        <v>98</v>
      </c>
      <c r="B19" s="41" t="s">
        <v>91</v>
      </c>
      <c r="C19" s="146">
        <v>3</v>
      </c>
      <c r="D19" s="319">
        <f>C19+C20</f>
        <v>3</v>
      </c>
    </row>
    <row r="20" spans="1:4" ht="38.25" customHeight="1" x14ac:dyDescent="0.25">
      <c r="A20" s="318"/>
      <c r="B20" s="41" t="s">
        <v>92</v>
      </c>
      <c r="C20" s="146">
        <v>0</v>
      </c>
      <c r="D20" s="319"/>
    </row>
    <row r="21" spans="1:4" ht="56.25" x14ac:dyDescent="0.25">
      <c r="A21" s="29" t="s">
        <v>99</v>
      </c>
      <c r="B21" s="29" t="s">
        <v>12</v>
      </c>
      <c r="C21" s="29" t="s">
        <v>88</v>
      </c>
      <c r="D21" s="29" t="s">
        <v>89</v>
      </c>
    </row>
    <row r="22" spans="1:4" ht="31.5" customHeight="1" x14ac:dyDescent="0.25">
      <c r="A22" s="317" t="s">
        <v>100</v>
      </c>
      <c r="B22" s="41" t="s">
        <v>91</v>
      </c>
      <c r="C22" s="147">
        <v>44</v>
      </c>
      <c r="D22" s="322">
        <f>C22+C23+C24</f>
        <v>131</v>
      </c>
    </row>
    <row r="23" spans="1:4" ht="18.75" x14ac:dyDescent="0.25">
      <c r="A23" s="324"/>
      <c r="B23" s="41" t="s">
        <v>101</v>
      </c>
      <c r="C23" s="148">
        <v>3</v>
      </c>
      <c r="D23" s="325"/>
    </row>
    <row r="24" spans="1:4" ht="48" customHeight="1" thickBot="1" x14ac:dyDescent="0.3">
      <c r="A24" s="318"/>
      <c r="B24" s="41" t="s">
        <v>102</v>
      </c>
      <c r="C24" s="149">
        <v>84</v>
      </c>
      <c r="D24" s="323"/>
    </row>
  </sheetData>
  <mergeCells count="21">
    <mergeCell ref="A17:A18"/>
    <mergeCell ref="D17:D18"/>
    <mergeCell ref="A19:A20"/>
    <mergeCell ref="D19:D20"/>
    <mergeCell ref="A22:A24"/>
    <mergeCell ref="D22:D24"/>
    <mergeCell ref="A9:A10"/>
    <mergeCell ref="D9:D10"/>
    <mergeCell ref="A15:A16"/>
    <mergeCell ref="D15:D16"/>
    <mergeCell ref="A11:A12"/>
    <mergeCell ref="A13:A14"/>
    <mergeCell ref="D11:D12"/>
    <mergeCell ref="D13:D14"/>
    <mergeCell ref="A7:A8"/>
    <mergeCell ref="D7:D8"/>
    <mergeCell ref="A1:D1"/>
    <mergeCell ref="A3:A4"/>
    <mergeCell ref="D3:D4"/>
    <mergeCell ref="A5:A6"/>
    <mergeCell ref="D5:D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topLeftCell="A4" zoomScale="90" zoomScaleNormal="100" zoomScaleSheetLayoutView="90" workbookViewId="0">
      <selection activeCell="B4" sqref="B4"/>
    </sheetView>
  </sheetViews>
  <sheetFormatPr defaultRowHeight="15" x14ac:dyDescent="0.25"/>
  <cols>
    <col min="1" max="1" width="9" customWidth="1"/>
    <col min="2" max="2" width="36.28515625" customWidth="1"/>
    <col min="3" max="3" width="36.5703125" customWidth="1"/>
    <col min="4" max="4" width="36.85546875" customWidth="1"/>
    <col min="5" max="5" width="45.7109375" customWidth="1"/>
  </cols>
  <sheetData>
    <row r="1" spans="1:5" ht="18.75" x14ac:dyDescent="0.25">
      <c r="A1" s="326" t="s">
        <v>103</v>
      </c>
      <c r="B1" s="326"/>
      <c r="C1" s="326"/>
      <c r="D1" s="326"/>
      <c r="E1" s="326"/>
    </row>
    <row r="2" spans="1:5" ht="75" x14ac:dyDescent="0.25">
      <c r="A2" s="29" t="s">
        <v>55</v>
      </c>
      <c r="B2" s="44" t="s">
        <v>104</v>
      </c>
      <c r="C2" s="38" t="s">
        <v>105</v>
      </c>
      <c r="D2" s="44" t="s">
        <v>106</v>
      </c>
      <c r="E2" s="153" t="s">
        <v>107</v>
      </c>
    </row>
    <row r="3" spans="1:5" ht="114.75" customHeight="1" x14ac:dyDescent="0.25">
      <c r="A3" s="34">
        <v>1</v>
      </c>
      <c r="B3" s="151" t="s">
        <v>422</v>
      </c>
      <c r="C3" s="151" t="s">
        <v>420</v>
      </c>
      <c r="D3" s="167">
        <v>864</v>
      </c>
      <c r="E3" s="151" t="s">
        <v>421</v>
      </c>
    </row>
    <row r="4" spans="1:5" ht="101.25" customHeight="1" x14ac:dyDescent="0.25">
      <c r="A4" s="34">
        <v>2</v>
      </c>
      <c r="B4" s="151" t="s">
        <v>491</v>
      </c>
      <c r="C4" s="151" t="s">
        <v>423</v>
      </c>
      <c r="D4" s="167">
        <v>393</v>
      </c>
      <c r="E4" s="151" t="s">
        <v>426</v>
      </c>
    </row>
    <row r="5" spans="1:5" ht="96.75" customHeight="1" x14ac:dyDescent="0.25">
      <c r="A5" s="34">
        <v>3</v>
      </c>
      <c r="B5" s="151" t="s">
        <v>425</v>
      </c>
      <c r="C5" s="151" t="s">
        <v>424</v>
      </c>
      <c r="D5" s="167">
        <v>197</v>
      </c>
      <c r="E5" s="151" t="s">
        <v>427</v>
      </c>
    </row>
    <row r="6" spans="1:5" ht="24" customHeight="1" x14ac:dyDescent="0.25">
      <c r="A6" s="34">
        <v>4</v>
      </c>
      <c r="B6" s="151"/>
      <c r="C6" s="151"/>
      <c r="D6" s="167">
        <v>0</v>
      </c>
      <c r="E6" s="151"/>
    </row>
    <row r="7" spans="1:5" ht="18.75" x14ac:dyDescent="0.25">
      <c r="A7" s="34">
        <v>5</v>
      </c>
      <c r="B7" s="32"/>
      <c r="C7" s="32"/>
      <c r="D7" s="35">
        <v>0</v>
      </c>
      <c r="E7" s="32"/>
    </row>
    <row r="8" spans="1:5" ht="18.75" x14ac:dyDescent="0.25">
      <c r="A8" s="35">
        <v>6</v>
      </c>
      <c r="B8" s="32"/>
      <c r="C8" s="32"/>
      <c r="D8" s="35">
        <v>0</v>
      </c>
      <c r="E8" s="32"/>
    </row>
    <row r="9" spans="1:5" ht="18.75" x14ac:dyDescent="0.25">
      <c r="A9" s="35">
        <v>7</v>
      </c>
      <c r="B9" s="32"/>
      <c r="C9" s="32"/>
      <c r="D9" s="35">
        <v>0</v>
      </c>
      <c r="E9" s="32"/>
    </row>
    <row r="10" spans="1:5" ht="18.75" x14ac:dyDescent="0.25">
      <c r="A10" s="35">
        <v>8</v>
      </c>
      <c r="B10" s="32"/>
      <c r="C10" s="32"/>
      <c r="D10" s="35">
        <v>0</v>
      </c>
      <c r="E10" s="32"/>
    </row>
    <row r="11" spans="1:5" ht="18.75" x14ac:dyDescent="0.25">
      <c r="A11" s="35">
        <v>9</v>
      </c>
      <c r="B11" s="32"/>
      <c r="C11" s="32"/>
      <c r="D11" s="35">
        <v>0</v>
      </c>
      <c r="E11" s="32"/>
    </row>
    <row r="12" spans="1:5" ht="18.75" x14ac:dyDescent="0.25">
      <c r="A12" s="35">
        <v>10</v>
      </c>
      <c r="B12" s="32"/>
      <c r="C12" s="32"/>
      <c r="D12" s="35">
        <v>0</v>
      </c>
      <c r="E12" s="32"/>
    </row>
    <row r="13" spans="1:5" ht="18.75" x14ac:dyDescent="0.25">
      <c r="A13" s="35">
        <v>11</v>
      </c>
      <c r="B13" s="32"/>
      <c r="C13" s="32"/>
      <c r="D13" s="35">
        <v>0</v>
      </c>
      <c r="E13" s="32"/>
    </row>
    <row r="14" spans="1:5" ht="18.75" x14ac:dyDescent="0.25">
      <c r="A14" s="35">
        <v>12</v>
      </c>
      <c r="B14" s="32"/>
      <c r="C14" s="32"/>
      <c r="D14" s="35">
        <v>0</v>
      </c>
      <c r="E14" s="32"/>
    </row>
    <row r="15" spans="1:5" ht="18.75" x14ac:dyDescent="0.25">
      <c r="A15" s="35">
        <v>13</v>
      </c>
      <c r="B15" s="32"/>
      <c r="C15" s="32"/>
      <c r="D15" s="35">
        <v>0</v>
      </c>
      <c r="E15" s="32"/>
    </row>
    <row r="16" spans="1:5" ht="18.75" x14ac:dyDescent="0.25">
      <c r="A16" s="35">
        <v>14</v>
      </c>
      <c r="B16" s="32"/>
      <c r="C16" s="32"/>
      <c r="D16" s="35">
        <v>0</v>
      </c>
      <c r="E16" s="32"/>
    </row>
    <row r="17" spans="1:5" ht="18.75" x14ac:dyDescent="0.25">
      <c r="A17" s="35">
        <v>15</v>
      </c>
      <c r="B17" s="32"/>
      <c r="C17" s="32"/>
      <c r="D17" s="35">
        <v>0</v>
      </c>
      <c r="E17" s="32"/>
    </row>
    <row r="18" spans="1:5" ht="18.75" x14ac:dyDescent="0.25">
      <c r="A18" s="35">
        <v>16</v>
      </c>
      <c r="B18" s="32"/>
      <c r="C18" s="32"/>
      <c r="D18" s="35">
        <v>0</v>
      </c>
      <c r="E18" s="32"/>
    </row>
    <row r="19" spans="1:5" ht="18.75" x14ac:dyDescent="0.25">
      <c r="A19" s="35">
        <v>17</v>
      </c>
      <c r="B19" s="32"/>
      <c r="C19" s="32"/>
      <c r="D19" s="35">
        <v>0</v>
      </c>
      <c r="E19" s="32"/>
    </row>
    <row r="20" spans="1:5" ht="18.75" x14ac:dyDescent="0.25">
      <c r="A20" s="35">
        <v>18</v>
      </c>
      <c r="B20" s="32"/>
      <c r="C20" s="32"/>
      <c r="D20" s="35">
        <v>0</v>
      </c>
      <c r="E20" s="32"/>
    </row>
    <row r="21" spans="1:5" ht="18.75" x14ac:dyDescent="0.25">
      <c r="A21" s="35">
        <v>19</v>
      </c>
      <c r="B21" s="32"/>
      <c r="C21" s="32"/>
      <c r="D21" s="35">
        <v>0</v>
      </c>
      <c r="E21" s="32"/>
    </row>
    <row r="22" spans="1:5" ht="18.75" x14ac:dyDescent="0.25">
      <c r="A22" s="35">
        <v>20</v>
      </c>
      <c r="B22" s="32"/>
      <c r="C22" s="32"/>
      <c r="D22" s="35">
        <v>0</v>
      </c>
      <c r="E22" s="32"/>
    </row>
    <row r="23" spans="1:5" ht="18.75" x14ac:dyDescent="0.25">
      <c r="A23" s="327" t="s">
        <v>108</v>
      </c>
      <c r="B23" s="328"/>
      <c r="C23" s="43"/>
      <c r="D23" s="43">
        <f>D22+D21+D20+D19+D18+D17+D16+D15+D14+D13+D12+D11+D10+D9+D8+D7+D6+D5+D4+D3</f>
        <v>1454</v>
      </c>
      <c r="E23" s="43"/>
    </row>
  </sheetData>
  <mergeCells count="2">
    <mergeCell ref="A1:E1"/>
    <mergeCell ref="A23:B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view="pageBreakPreview" zoomScale="70" zoomScaleNormal="70" zoomScaleSheetLayoutView="70" workbookViewId="0">
      <selection activeCell="F12" sqref="F12"/>
    </sheetView>
  </sheetViews>
  <sheetFormatPr defaultRowHeight="18.75" x14ac:dyDescent="0.3"/>
  <cols>
    <col min="1" max="1" width="9.140625" style="263"/>
    <col min="2" max="2" width="81.7109375" style="263" customWidth="1"/>
    <col min="3" max="3" width="38.42578125" style="263" customWidth="1"/>
    <col min="4" max="4" width="10.42578125" style="263" customWidth="1"/>
    <col min="5" max="5" width="25.140625" style="263" customWidth="1"/>
    <col min="6" max="6" width="22.7109375" style="263" customWidth="1"/>
    <col min="7" max="7" width="18.28515625" style="263" customWidth="1"/>
    <col min="8" max="8" width="23.140625" style="263" customWidth="1"/>
    <col min="9" max="16384" width="9.140625" style="263"/>
  </cols>
  <sheetData>
    <row r="1" spans="1:9" ht="26.25" customHeight="1" thickBot="1" x14ac:dyDescent="0.35">
      <c r="A1" s="342" t="s">
        <v>365</v>
      </c>
      <c r="B1" s="343"/>
      <c r="C1" s="343"/>
      <c r="D1" s="343"/>
      <c r="E1" s="343"/>
      <c r="F1" s="343"/>
      <c r="G1" s="343"/>
      <c r="H1" s="343"/>
    </row>
    <row r="2" spans="1:9" ht="19.5" x14ac:dyDescent="0.3">
      <c r="A2" s="344" t="s">
        <v>55</v>
      </c>
      <c r="B2" s="347" t="s">
        <v>187</v>
      </c>
      <c r="C2" s="349" t="s">
        <v>254</v>
      </c>
      <c r="D2" s="353" t="s">
        <v>259</v>
      </c>
      <c r="E2" s="354"/>
      <c r="F2" s="354"/>
      <c r="G2" s="354"/>
      <c r="H2" s="354"/>
    </row>
    <row r="3" spans="1:9" ht="75" x14ac:dyDescent="0.3">
      <c r="A3" s="345"/>
      <c r="B3" s="348"/>
      <c r="C3" s="350"/>
      <c r="D3" s="203"/>
      <c r="E3" s="232" t="s">
        <v>366</v>
      </c>
      <c r="F3" s="233" t="s">
        <v>367</v>
      </c>
      <c r="G3" s="232" t="s">
        <v>368</v>
      </c>
      <c r="H3" s="232" t="s">
        <v>369</v>
      </c>
    </row>
    <row r="4" spans="1:9" x14ac:dyDescent="0.3">
      <c r="A4" s="345"/>
      <c r="B4" s="348"/>
      <c r="C4" s="350"/>
      <c r="D4" s="203" t="s">
        <v>255</v>
      </c>
      <c r="E4" s="204">
        <v>0</v>
      </c>
      <c r="F4" s="204">
        <v>0</v>
      </c>
      <c r="G4" s="204">
        <v>0</v>
      </c>
      <c r="H4" s="204">
        <v>0</v>
      </c>
    </row>
    <row r="5" spans="1:9" x14ac:dyDescent="0.3">
      <c r="A5" s="345"/>
      <c r="B5" s="348"/>
      <c r="C5" s="350"/>
      <c r="D5" s="203" t="s">
        <v>256</v>
      </c>
      <c r="E5" s="204">
        <v>0</v>
      </c>
      <c r="F5" s="204">
        <v>0</v>
      </c>
      <c r="G5" s="204">
        <v>0</v>
      </c>
      <c r="H5" s="204">
        <v>0</v>
      </c>
    </row>
    <row r="6" spans="1:9" x14ac:dyDescent="0.3">
      <c r="A6" s="346"/>
      <c r="B6" s="348"/>
      <c r="C6" s="350"/>
      <c r="D6" s="203" t="s">
        <v>257</v>
      </c>
      <c r="E6" s="205">
        <f>SUM(E8,E15,E23,E31,E37,E46,E53,E63,E73,E80,E87,E96,E102)</f>
        <v>3654</v>
      </c>
      <c r="F6" s="205">
        <f t="shared" ref="F6:H6" si="0">SUM(F8,F15,F23,F31,F37,F46,F53,F63,F73,F80,F87,F96,F102)</f>
        <v>0</v>
      </c>
      <c r="G6" s="205">
        <f t="shared" si="0"/>
        <v>466</v>
      </c>
      <c r="H6" s="205">
        <f t="shared" si="0"/>
        <v>652</v>
      </c>
      <c r="I6" s="262">
        <f t="shared" ref="I6:I7" si="1">SUM(E6:H6)</f>
        <v>4772</v>
      </c>
    </row>
    <row r="7" spans="1:9" x14ac:dyDescent="0.3">
      <c r="A7" s="197"/>
      <c r="B7" s="200" t="s">
        <v>258</v>
      </c>
      <c r="C7" s="198">
        <f>C8+C15+C23+C31+C37+C46+C53+C63+C73+C80+C87+C96+C102+C113</f>
        <v>5573</v>
      </c>
      <c r="D7" s="351" t="s">
        <v>260</v>
      </c>
      <c r="E7" s="352"/>
      <c r="F7" s="352"/>
      <c r="G7" s="352"/>
      <c r="H7" s="352"/>
      <c r="I7" s="262">
        <f t="shared" si="1"/>
        <v>0</v>
      </c>
    </row>
    <row r="8" spans="1:9" ht="33.75" customHeight="1" x14ac:dyDescent="0.3">
      <c r="A8" s="207" t="s">
        <v>67</v>
      </c>
      <c r="B8" s="230" t="s">
        <v>364</v>
      </c>
      <c r="C8" s="201">
        <f t="shared" ref="C8:H8" si="2">C9+C10+C11+C12+C13+C14</f>
        <v>83</v>
      </c>
      <c r="D8" s="333"/>
      <c r="E8" s="207">
        <f t="shared" si="2"/>
        <v>59</v>
      </c>
      <c r="F8" s="207">
        <f t="shared" si="2"/>
        <v>0</v>
      </c>
      <c r="G8" s="207">
        <f t="shared" si="2"/>
        <v>20</v>
      </c>
      <c r="H8" s="207">
        <f t="shared" si="2"/>
        <v>4</v>
      </c>
      <c r="I8" s="262">
        <f>SUM(E8:H8)</f>
        <v>83</v>
      </c>
    </row>
    <row r="9" spans="1:9" x14ac:dyDescent="0.3">
      <c r="A9" s="329"/>
      <c r="B9" s="213" t="s">
        <v>281</v>
      </c>
      <c r="C9" s="217">
        <v>51</v>
      </c>
      <c r="D9" s="334"/>
      <c r="E9" s="264">
        <v>43</v>
      </c>
      <c r="F9" s="214"/>
      <c r="G9" s="264">
        <v>4</v>
      </c>
      <c r="H9" s="265">
        <v>4</v>
      </c>
      <c r="I9" s="262">
        <f t="shared" ref="I9:I72" si="3">SUM(E9:H9)</f>
        <v>51</v>
      </c>
    </row>
    <row r="10" spans="1:9" x14ac:dyDescent="0.3">
      <c r="A10" s="329"/>
      <c r="B10" s="213" t="s">
        <v>282</v>
      </c>
      <c r="C10" s="217"/>
      <c r="D10" s="334"/>
      <c r="E10" s="231"/>
      <c r="F10" s="214"/>
      <c r="G10" s="214"/>
      <c r="H10" s="214"/>
      <c r="I10" s="262">
        <f t="shared" si="3"/>
        <v>0</v>
      </c>
    </row>
    <row r="11" spans="1:9" x14ac:dyDescent="0.3">
      <c r="A11" s="329"/>
      <c r="B11" s="213" t="s">
        <v>283</v>
      </c>
      <c r="C11" s="217"/>
      <c r="D11" s="334"/>
      <c r="E11" s="231"/>
      <c r="F11" s="214"/>
      <c r="G11" s="214"/>
      <c r="H11" s="214"/>
      <c r="I11" s="262">
        <f t="shared" si="3"/>
        <v>0</v>
      </c>
    </row>
    <row r="12" spans="1:9" x14ac:dyDescent="0.3">
      <c r="A12" s="330"/>
      <c r="B12" s="213" t="s">
        <v>284</v>
      </c>
      <c r="C12" s="217"/>
      <c r="D12" s="334"/>
      <c r="E12" s="231"/>
      <c r="F12" s="214"/>
      <c r="G12" s="214"/>
      <c r="H12" s="214"/>
      <c r="I12" s="262">
        <f t="shared" si="3"/>
        <v>0</v>
      </c>
    </row>
    <row r="13" spans="1:9" x14ac:dyDescent="0.3">
      <c r="A13" s="330"/>
      <c r="B13" s="213" t="s">
        <v>285</v>
      </c>
      <c r="C13" s="217"/>
      <c r="D13" s="334"/>
      <c r="E13" s="231"/>
      <c r="F13" s="214"/>
      <c r="G13" s="214"/>
      <c r="H13" s="214"/>
      <c r="I13" s="262">
        <f t="shared" si="3"/>
        <v>0</v>
      </c>
    </row>
    <row r="14" spans="1:9" x14ac:dyDescent="0.3">
      <c r="A14" s="330"/>
      <c r="B14" s="213" t="s">
        <v>286</v>
      </c>
      <c r="C14" s="217">
        <v>32</v>
      </c>
      <c r="D14" s="334"/>
      <c r="E14" s="264">
        <v>16</v>
      </c>
      <c r="F14" s="214"/>
      <c r="G14" s="264">
        <v>16</v>
      </c>
      <c r="H14" s="265">
        <v>0</v>
      </c>
      <c r="I14" s="262">
        <f t="shared" si="3"/>
        <v>32</v>
      </c>
    </row>
    <row r="15" spans="1:9" x14ac:dyDescent="0.3">
      <c r="A15" s="199" t="s">
        <v>69</v>
      </c>
      <c r="B15" s="229" t="s">
        <v>363</v>
      </c>
      <c r="C15" s="210">
        <f>C16+C17+C18+C19+C21+C22</f>
        <v>862</v>
      </c>
      <c r="D15" s="334"/>
      <c r="E15" s="207">
        <f>E16+E17+E18+E19+E20+E21+E22</f>
        <v>622</v>
      </c>
      <c r="F15" s="207">
        <f>F16+F17+F18+F19+F20+F21+F22</f>
        <v>0</v>
      </c>
      <c r="G15" s="207">
        <f>G16+G17+G18+G19+G20+G21+G22</f>
        <v>195</v>
      </c>
      <c r="H15" s="207">
        <f>H16+H17+H18+H19+H20+H21+H22</f>
        <v>45</v>
      </c>
      <c r="I15" s="262">
        <f t="shared" si="3"/>
        <v>862</v>
      </c>
    </row>
    <row r="16" spans="1:9" x14ac:dyDescent="0.3">
      <c r="A16" s="331"/>
      <c r="B16" s="212" t="s">
        <v>287</v>
      </c>
      <c r="C16" s="264">
        <v>862</v>
      </c>
      <c r="D16" s="334"/>
      <c r="E16" s="264">
        <v>622</v>
      </c>
      <c r="F16" s="214"/>
      <c r="G16" s="264">
        <v>195</v>
      </c>
      <c r="H16" s="265">
        <v>45</v>
      </c>
      <c r="I16" s="262">
        <f t="shared" si="3"/>
        <v>862</v>
      </c>
    </row>
    <row r="17" spans="1:9" x14ac:dyDescent="0.3">
      <c r="A17" s="332"/>
      <c r="B17" s="208" t="s">
        <v>288</v>
      </c>
      <c r="C17" s="202"/>
      <c r="D17" s="334"/>
      <c r="E17" s="214"/>
      <c r="F17" s="214"/>
      <c r="G17" s="214"/>
      <c r="H17" s="214"/>
      <c r="I17" s="262">
        <f t="shared" si="3"/>
        <v>0</v>
      </c>
    </row>
    <row r="18" spans="1:9" x14ac:dyDescent="0.3">
      <c r="A18" s="332"/>
      <c r="B18" s="208" t="s">
        <v>289</v>
      </c>
      <c r="C18" s="202"/>
      <c r="D18" s="334"/>
      <c r="E18" s="214"/>
      <c r="F18" s="214"/>
      <c r="G18" s="214"/>
      <c r="H18" s="214"/>
      <c r="I18" s="262">
        <f t="shared" si="3"/>
        <v>0</v>
      </c>
    </row>
    <row r="19" spans="1:9" x14ac:dyDescent="0.3">
      <c r="A19" s="332"/>
      <c r="B19" s="208" t="s">
        <v>290</v>
      </c>
      <c r="C19" s="202"/>
      <c r="D19" s="334"/>
      <c r="E19" s="214"/>
      <c r="F19" s="214"/>
      <c r="G19" s="214"/>
      <c r="H19" s="214"/>
      <c r="I19" s="262">
        <f t="shared" si="3"/>
        <v>0</v>
      </c>
    </row>
    <row r="20" spans="1:9" x14ac:dyDescent="0.3">
      <c r="A20" s="332"/>
      <c r="B20" s="208" t="s">
        <v>266</v>
      </c>
      <c r="C20" s="202"/>
      <c r="D20" s="334"/>
      <c r="E20" s="214"/>
      <c r="F20" s="214"/>
      <c r="G20" s="214"/>
      <c r="H20" s="214"/>
      <c r="I20" s="262">
        <f t="shared" si="3"/>
        <v>0</v>
      </c>
    </row>
    <row r="21" spans="1:9" ht="21.75" customHeight="1" x14ac:dyDescent="0.3">
      <c r="A21" s="332"/>
      <c r="B21" s="208" t="s">
        <v>291</v>
      </c>
      <c r="C21" s="202"/>
      <c r="D21" s="334"/>
      <c r="E21" s="214"/>
      <c r="F21" s="214"/>
      <c r="G21" s="214"/>
      <c r="H21" s="214"/>
      <c r="I21" s="262">
        <f t="shared" si="3"/>
        <v>0</v>
      </c>
    </row>
    <row r="22" spans="1:9" x14ac:dyDescent="0.3">
      <c r="A22" s="332"/>
      <c r="B22" s="209" t="s">
        <v>286</v>
      </c>
      <c r="C22" s="202"/>
      <c r="D22" s="334"/>
      <c r="E22" s="214"/>
      <c r="F22" s="214"/>
      <c r="G22" s="214"/>
      <c r="H22" s="214"/>
      <c r="I22" s="262">
        <f t="shared" si="3"/>
        <v>0</v>
      </c>
    </row>
    <row r="23" spans="1:9" x14ac:dyDescent="0.3">
      <c r="A23" s="199" t="s">
        <v>71</v>
      </c>
      <c r="B23" s="226" t="s">
        <v>362</v>
      </c>
      <c r="C23" s="201">
        <f>C24+C25+C26+C27+C28+C29+C30</f>
        <v>191</v>
      </c>
      <c r="D23" s="334"/>
      <c r="E23" s="207">
        <f>E24+E25+E26+E27+E28+E29+E30</f>
        <v>111</v>
      </c>
      <c r="F23" s="207">
        <f>F24+F25+F26+F27+F28+F29+F30</f>
        <v>0</v>
      </c>
      <c r="G23" s="207">
        <f>G24+G25+G26+G27+G28+G29+G30</f>
        <v>46</v>
      </c>
      <c r="H23" s="207">
        <f>H24+H25+H26+H27+H28+H29+H30</f>
        <v>34</v>
      </c>
      <c r="I23" s="262">
        <f t="shared" si="3"/>
        <v>191</v>
      </c>
    </row>
    <row r="24" spans="1:9" x14ac:dyDescent="0.3">
      <c r="A24" s="339"/>
      <c r="B24" s="195" t="s">
        <v>292</v>
      </c>
      <c r="C24" s="264">
        <v>41</v>
      </c>
      <c r="D24" s="334"/>
      <c r="E24" s="264">
        <v>21</v>
      </c>
      <c r="F24" s="214"/>
      <c r="G24" s="264">
        <v>8</v>
      </c>
      <c r="H24" s="265">
        <v>12</v>
      </c>
      <c r="I24" s="262">
        <f t="shared" si="3"/>
        <v>41</v>
      </c>
    </row>
    <row r="25" spans="1:9" x14ac:dyDescent="0.3">
      <c r="A25" s="340"/>
      <c r="B25" s="195" t="s">
        <v>293</v>
      </c>
      <c r="C25" s="264">
        <v>20</v>
      </c>
      <c r="D25" s="334"/>
      <c r="E25" s="264">
        <v>10</v>
      </c>
      <c r="F25" s="214"/>
      <c r="G25" s="264">
        <v>10</v>
      </c>
      <c r="H25" s="265">
        <v>0</v>
      </c>
      <c r="I25" s="262">
        <f t="shared" si="3"/>
        <v>20</v>
      </c>
    </row>
    <row r="26" spans="1:9" x14ac:dyDescent="0.3">
      <c r="A26" s="340"/>
      <c r="B26" s="195" t="s">
        <v>294</v>
      </c>
      <c r="C26" s="264">
        <v>108</v>
      </c>
      <c r="D26" s="334"/>
      <c r="E26" s="264">
        <v>72</v>
      </c>
      <c r="F26" s="214"/>
      <c r="G26" s="264">
        <v>26</v>
      </c>
      <c r="H26" s="265">
        <v>10</v>
      </c>
      <c r="I26" s="262">
        <f t="shared" si="3"/>
        <v>108</v>
      </c>
    </row>
    <row r="27" spans="1:9" ht="37.5" x14ac:dyDescent="0.3">
      <c r="A27" s="340"/>
      <c r="B27" s="196" t="s">
        <v>271</v>
      </c>
      <c r="C27" s="264">
        <v>22</v>
      </c>
      <c r="D27" s="334"/>
      <c r="E27" s="264">
        <v>8</v>
      </c>
      <c r="F27" s="214"/>
      <c r="G27" s="264">
        <v>2</v>
      </c>
      <c r="H27" s="265">
        <v>12</v>
      </c>
      <c r="I27" s="262">
        <f t="shared" si="3"/>
        <v>22</v>
      </c>
    </row>
    <row r="28" spans="1:9" ht="40.5" customHeight="1" x14ac:dyDescent="0.3">
      <c r="A28" s="340"/>
      <c r="B28" s="196" t="s">
        <v>295</v>
      </c>
      <c r="C28" s="202"/>
      <c r="D28" s="334"/>
      <c r="E28" s="214"/>
      <c r="F28" s="214"/>
      <c r="G28" s="214"/>
      <c r="H28" s="214"/>
      <c r="I28" s="262">
        <f t="shared" si="3"/>
        <v>0</v>
      </c>
    </row>
    <row r="29" spans="1:9" x14ac:dyDescent="0.3">
      <c r="A29" s="340"/>
      <c r="B29" s="196" t="s">
        <v>296</v>
      </c>
      <c r="C29" s="202"/>
      <c r="D29" s="334"/>
      <c r="E29" s="214"/>
      <c r="F29" s="214"/>
      <c r="G29" s="214"/>
      <c r="H29" s="214"/>
      <c r="I29" s="262">
        <f t="shared" si="3"/>
        <v>0</v>
      </c>
    </row>
    <row r="30" spans="1:9" x14ac:dyDescent="0.3">
      <c r="A30" s="341"/>
      <c r="B30" s="196" t="s">
        <v>286</v>
      </c>
      <c r="C30" s="202"/>
      <c r="D30" s="334"/>
      <c r="E30" s="214"/>
      <c r="F30" s="214"/>
      <c r="G30" s="214"/>
      <c r="H30" s="214"/>
      <c r="I30" s="262">
        <f t="shared" si="3"/>
        <v>0</v>
      </c>
    </row>
    <row r="31" spans="1:9" x14ac:dyDescent="0.3">
      <c r="A31" s="199" t="s">
        <v>73</v>
      </c>
      <c r="B31" s="226" t="s">
        <v>319</v>
      </c>
      <c r="C31" s="201">
        <f>C32+C33+C34+C35+C36</f>
        <v>688</v>
      </c>
      <c r="D31" s="334"/>
      <c r="E31" s="207">
        <f>E32+E33+E34+E35+E36</f>
        <v>644</v>
      </c>
      <c r="F31" s="207">
        <f>F32+F33+F34+F35+F36</f>
        <v>0</v>
      </c>
      <c r="G31" s="207">
        <f>G32+G33+G34+G35+G36</f>
        <v>26</v>
      </c>
      <c r="H31" s="207">
        <f>H32+H33+H34+H35+H36</f>
        <v>18</v>
      </c>
      <c r="I31" s="262">
        <f t="shared" si="3"/>
        <v>688</v>
      </c>
    </row>
    <row r="32" spans="1:9" x14ac:dyDescent="0.3">
      <c r="A32" s="331"/>
      <c r="B32" s="195" t="s">
        <v>297</v>
      </c>
      <c r="C32" s="264">
        <v>688</v>
      </c>
      <c r="D32" s="334"/>
      <c r="E32" s="264">
        <v>644</v>
      </c>
      <c r="F32" s="214"/>
      <c r="G32" s="264">
        <v>26</v>
      </c>
      <c r="H32" s="265">
        <v>18</v>
      </c>
      <c r="I32" s="262">
        <f t="shared" si="3"/>
        <v>688</v>
      </c>
    </row>
    <row r="33" spans="1:9" x14ac:dyDescent="0.3">
      <c r="A33" s="332"/>
      <c r="B33" s="195" t="s">
        <v>298</v>
      </c>
      <c r="C33" s="202"/>
      <c r="D33" s="334"/>
      <c r="E33" s="214"/>
      <c r="F33" s="214"/>
      <c r="G33" s="214"/>
      <c r="H33" s="214"/>
      <c r="I33" s="262">
        <f t="shared" si="3"/>
        <v>0</v>
      </c>
    </row>
    <row r="34" spans="1:9" x14ac:dyDescent="0.3">
      <c r="A34" s="332"/>
      <c r="B34" s="195" t="s">
        <v>299</v>
      </c>
      <c r="C34" s="202"/>
      <c r="D34" s="334"/>
      <c r="E34" s="214"/>
      <c r="F34" s="214"/>
      <c r="G34" s="214"/>
      <c r="H34" s="214"/>
      <c r="I34" s="262">
        <f t="shared" si="3"/>
        <v>0</v>
      </c>
    </row>
    <row r="35" spans="1:9" x14ac:dyDescent="0.3">
      <c r="A35" s="332"/>
      <c r="B35" s="195" t="s">
        <v>300</v>
      </c>
      <c r="C35" s="202"/>
      <c r="D35" s="334"/>
      <c r="E35" s="214"/>
      <c r="F35" s="214"/>
      <c r="G35" s="214"/>
      <c r="H35" s="214"/>
      <c r="I35" s="262">
        <f t="shared" si="3"/>
        <v>0</v>
      </c>
    </row>
    <row r="36" spans="1:9" x14ac:dyDescent="0.3">
      <c r="A36" s="261"/>
      <c r="B36" s="195" t="s">
        <v>286</v>
      </c>
      <c r="C36" s="202"/>
      <c r="D36" s="334"/>
      <c r="E36" s="214"/>
      <c r="F36" s="214"/>
      <c r="G36" s="214"/>
      <c r="H36" s="214"/>
      <c r="I36" s="262">
        <f t="shared" si="3"/>
        <v>0</v>
      </c>
    </row>
    <row r="37" spans="1:9" x14ac:dyDescent="0.3">
      <c r="A37" s="199" t="s">
        <v>75</v>
      </c>
      <c r="B37" s="226" t="s">
        <v>361</v>
      </c>
      <c r="C37" s="201">
        <f>C38+C39+C40+C41+C42+C43+C44+C45</f>
        <v>6</v>
      </c>
      <c r="D37" s="334"/>
      <c r="E37" s="207">
        <f>E38+E39+E40+E41+E42+E43+E44+E45</f>
        <v>6</v>
      </c>
      <c r="F37" s="207">
        <f>F38+F39+F40+F41+F42+F43+F44+F45</f>
        <v>0</v>
      </c>
      <c r="G37" s="207">
        <f>G38+G39+G40+G41+G42+G43+G44+G45</f>
        <v>0</v>
      </c>
      <c r="H37" s="207">
        <f>H38+H39+H40+H41+H42+H43+H44+H45</f>
        <v>0</v>
      </c>
      <c r="I37" s="262">
        <f t="shared" si="3"/>
        <v>6</v>
      </c>
    </row>
    <row r="38" spans="1:9" x14ac:dyDescent="0.3">
      <c r="A38" s="339"/>
      <c r="B38" s="195" t="s">
        <v>261</v>
      </c>
      <c r="C38" s="202">
        <v>6</v>
      </c>
      <c r="D38" s="334"/>
      <c r="E38" s="214">
        <v>6</v>
      </c>
      <c r="F38" s="214"/>
      <c r="G38" s="214"/>
      <c r="H38" s="214"/>
      <c r="I38" s="262">
        <f t="shared" si="3"/>
        <v>6</v>
      </c>
    </row>
    <row r="39" spans="1:9" x14ac:dyDescent="0.3">
      <c r="A39" s="340"/>
      <c r="B39" s="195" t="s">
        <v>370</v>
      </c>
      <c r="C39" s="202"/>
      <c r="D39" s="334"/>
      <c r="E39" s="214"/>
      <c r="F39" s="214"/>
      <c r="G39" s="214"/>
      <c r="H39" s="214"/>
      <c r="I39" s="262">
        <f t="shared" si="3"/>
        <v>0</v>
      </c>
    </row>
    <row r="40" spans="1:9" x14ac:dyDescent="0.3">
      <c r="A40" s="340"/>
      <c r="B40" s="195" t="s">
        <v>301</v>
      </c>
      <c r="C40" s="202"/>
      <c r="D40" s="334"/>
      <c r="E40" s="214"/>
      <c r="F40" s="214"/>
      <c r="G40" s="214"/>
      <c r="H40" s="214"/>
      <c r="I40" s="262">
        <f t="shared" si="3"/>
        <v>0</v>
      </c>
    </row>
    <row r="41" spans="1:9" x14ac:dyDescent="0.3">
      <c r="A41" s="340"/>
      <c r="B41" s="195" t="s">
        <v>302</v>
      </c>
      <c r="C41" s="202"/>
      <c r="D41" s="334"/>
      <c r="E41" s="214"/>
      <c r="F41" s="214"/>
      <c r="G41" s="214"/>
      <c r="H41" s="214"/>
      <c r="I41" s="262">
        <f t="shared" si="3"/>
        <v>0</v>
      </c>
    </row>
    <row r="42" spans="1:9" x14ac:dyDescent="0.3">
      <c r="A42" s="340"/>
      <c r="B42" s="195" t="s">
        <v>303</v>
      </c>
      <c r="C42" s="202"/>
      <c r="D42" s="334"/>
      <c r="E42" s="214"/>
      <c r="F42" s="214"/>
      <c r="G42" s="214"/>
      <c r="H42" s="214"/>
      <c r="I42" s="262">
        <f t="shared" si="3"/>
        <v>0</v>
      </c>
    </row>
    <row r="43" spans="1:9" x14ac:dyDescent="0.3">
      <c r="A43" s="340"/>
      <c r="B43" s="195" t="s">
        <v>304</v>
      </c>
      <c r="C43" s="202"/>
      <c r="D43" s="334"/>
      <c r="E43" s="214"/>
      <c r="F43" s="214"/>
      <c r="G43" s="214"/>
      <c r="H43" s="214"/>
      <c r="I43" s="262">
        <f t="shared" si="3"/>
        <v>0</v>
      </c>
    </row>
    <row r="44" spans="1:9" x14ac:dyDescent="0.3">
      <c r="A44" s="340"/>
      <c r="B44" s="195" t="s">
        <v>305</v>
      </c>
      <c r="C44" s="202"/>
      <c r="D44" s="334"/>
      <c r="E44" s="214"/>
      <c r="F44" s="214"/>
      <c r="G44" s="214"/>
      <c r="H44" s="214"/>
      <c r="I44" s="262">
        <f t="shared" si="3"/>
        <v>0</v>
      </c>
    </row>
    <row r="45" spans="1:9" x14ac:dyDescent="0.3">
      <c r="A45" s="341"/>
      <c r="B45" s="195" t="s">
        <v>286</v>
      </c>
      <c r="C45" s="202"/>
      <c r="D45" s="334"/>
      <c r="E45" s="214"/>
      <c r="F45" s="214"/>
      <c r="G45" s="214"/>
      <c r="H45" s="214"/>
      <c r="I45" s="262">
        <f t="shared" si="3"/>
        <v>0</v>
      </c>
    </row>
    <row r="46" spans="1:9" x14ac:dyDescent="0.3">
      <c r="A46" s="199" t="s">
        <v>77</v>
      </c>
      <c r="B46" s="226" t="s">
        <v>360</v>
      </c>
      <c r="C46" s="201">
        <f>C47+C48+C49+C50+C51+C52</f>
        <v>0</v>
      </c>
      <c r="D46" s="334"/>
      <c r="E46" s="207">
        <f>E47+E48+E49+E50+E51+E52</f>
        <v>0</v>
      </c>
      <c r="F46" s="207">
        <f>F47+F48+F49+F50+F51+F52</f>
        <v>0</v>
      </c>
      <c r="G46" s="207">
        <f>G47+G48+G49+G50+G51+G52</f>
        <v>0</v>
      </c>
      <c r="H46" s="207">
        <f>H47+H48+H49+H50+H51+H52</f>
        <v>0</v>
      </c>
      <c r="I46" s="262">
        <f t="shared" si="3"/>
        <v>0</v>
      </c>
    </row>
    <row r="47" spans="1:9" x14ac:dyDescent="0.3">
      <c r="A47" s="339"/>
      <c r="B47" s="195" t="s">
        <v>306</v>
      </c>
      <c r="C47" s="202"/>
      <c r="D47" s="334"/>
      <c r="E47" s="214"/>
      <c r="F47" s="214"/>
      <c r="G47" s="214"/>
      <c r="H47" s="214"/>
      <c r="I47" s="262">
        <f t="shared" si="3"/>
        <v>0</v>
      </c>
    </row>
    <row r="48" spans="1:9" x14ac:dyDescent="0.3">
      <c r="A48" s="340"/>
      <c r="B48" s="195" t="s">
        <v>307</v>
      </c>
      <c r="C48" s="202"/>
      <c r="D48" s="334"/>
      <c r="E48" s="214"/>
      <c r="F48" s="214"/>
      <c r="G48" s="214"/>
      <c r="H48" s="214"/>
      <c r="I48" s="262">
        <f t="shared" si="3"/>
        <v>0</v>
      </c>
    </row>
    <row r="49" spans="1:9" x14ac:dyDescent="0.3">
      <c r="A49" s="340"/>
      <c r="B49" s="195" t="s">
        <v>308</v>
      </c>
      <c r="C49" s="202"/>
      <c r="D49" s="334"/>
      <c r="E49" s="214"/>
      <c r="F49" s="214"/>
      <c r="G49" s="214"/>
      <c r="H49" s="214"/>
      <c r="I49" s="262">
        <f t="shared" si="3"/>
        <v>0</v>
      </c>
    </row>
    <row r="50" spans="1:9" x14ac:dyDescent="0.3">
      <c r="A50" s="340"/>
      <c r="B50" s="195" t="s">
        <v>309</v>
      </c>
      <c r="C50" s="202"/>
      <c r="D50" s="334"/>
      <c r="E50" s="214"/>
      <c r="F50" s="214"/>
      <c r="G50" s="214"/>
      <c r="H50" s="214"/>
      <c r="I50" s="262">
        <f t="shared" si="3"/>
        <v>0</v>
      </c>
    </row>
    <row r="51" spans="1:9" x14ac:dyDescent="0.3">
      <c r="A51" s="340"/>
      <c r="B51" s="228" t="s">
        <v>310</v>
      </c>
      <c r="C51" s="202"/>
      <c r="D51" s="334"/>
      <c r="E51" s="214"/>
      <c r="F51" s="214"/>
      <c r="G51" s="214"/>
      <c r="H51" s="214"/>
      <c r="I51" s="262">
        <f t="shared" si="3"/>
        <v>0</v>
      </c>
    </row>
    <row r="52" spans="1:9" x14ac:dyDescent="0.3">
      <c r="A52" s="341"/>
      <c r="B52" s="195" t="s">
        <v>286</v>
      </c>
      <c r="C52" s="202"/>
      <c r="D52" s="334"/>
      <c r="E52" s="214"/>
      <c r="F52" s="214"/>
      <c r="G52" s="214"/>
      <c r="H52" s="214"/>
      <c r="I52" s="262">
        <f t="shared" si="3"/>
        <v>0</v>
      </c>
    </row>
    <row r="53" spans="1:9" x14ac:dyDescent="0.3">
      <c r="A53" s="199" t="s">
        <v>79</v>
      </c>
      <c r="B53" s="226" t="s">
        <v>359</v>
      </c>
      <c r="C53" s="201">
        <f>C54+C55+C56+C57+C58+C59+C60+C61+C62</f>
        <v>389</v>
      </c>
      <c r="D53" s="334"/>
      <c r="E53" s="207">
        <f>E54+E55+E56+E57+E58+E59+E60+E61+E62</f>
        <v>286</v>
      </c>
      <c r="F53" s="207">
        <f>F54+F55+F56+F57+F58+F59+F60+F61+F62</f>
        <v>0</v>
      </c>
      <c r="G53" s="207">
        <f>G54+G55+G56+G57+G58+G59+G60+G61+G62</f>
        <v>77</v>
      </c>
      <c r="H53" s="207">
        <f>H54+H55+H56+H57+H58+H59+H60+H61+H62</f>
        <v>26</v>
      </c>
      <c r="I53" s="262">
        <f t="shared" si="3"/>
        <v>389</v>
      </c>
    </row>
    <row r="54" spans="1:9" x14ac:dyDescent="0.3">
      <c r="A54" s="339"/>
      <c r="B54" s="195" t="s">
        <v>311</v>
      </c>
      <c r="C54" s="264">
        <v>389</v>
      </c>
      <c r="D54" s="334"/>
      <c r="E54" s="264">
        <v>286</v>
      </c>
      <c r="F54" s="214"/>
      <c r="G54" s="264">
        <v>77</v>
      </c>
      <c r="H54" s="265">
        <v>26</v>
      </c>
      <c r="I54" s="262">
        <f t="shared" si="3"/>
        <v>389</v>
      </c>
    </row>
    <row r="55" spans="1:9" x14ac:dyDescent="0.3">
      <c r="A55" s="340"/>
      <c r="B55" s="195" t="s">
        <v>312</v>
      </c>
      <c r="C55" s="202"/>
      <c r="D55" s="334"/>
      <c r="E55" s="214"/>
      <c r="F55" s="214"/>
      <c r="G55" s="214"/>
      <c r="H55" s="214"/>
      <c r="I55" s="262">
        <f t="shared" si="3"/>
        <v>0</v>
      </c>
    </row>
    <row r="56" spans="1:9" x14ac:dyDescent="0.3">
      <c r="A56" s="340"/>
      <c r="B56" s="195" t="s">
        <v>313</v>
      </c>
      <c r="C56" s="202"/>
      <c r="D56" s="334"/>
      <c r="E56" s="214"/>
      <c r="F56" s="214"/>
      <c r="G56" s="214"/>
      <c r="H56" s="214"/>
      <c r="I56" s="262">
        <f t="shared" si="3"/>
        <v>0</v>
      </c>
    </row>
    <row r="57" spans="1:9" x14ac:dyDescent="0.3">
      <c r="A57" s="340"/>
      <c r="B57" s="195" t="s">
        <v>314</v>
      </c>
      <c r="C57" s="202"/>
      <c r="D57" s="334"/>
      <c r="E57" s="214"/>
      <c r="F57" s="214"/>
      <c r="G57" s="214"/>
      <c r="H57" s="214"/>
      <c r="I57" s="262">
        <f t="shared" si="3"/>
        <v>0</v>
      </c>
    </row>
    <row r="58" spans="1:9" x14ac:dyDescent="0.3">
      <c r="A58" s="340"/>
      <c r="B58" s="195" t="s">
        <v>315</v>
      </c>
      <c r="C58" s="202"/>
      <c r="D58" s="334"/>
      <c r="E58" s="214"/>
      <c r="F58" s="214"/>
      <c r="G58" s="214"/>
      <c r="H58" s="214"/>
      <c r="I58" s="262">
        <f t="shared" si="3"/>
        <v>0</v>
      </c>
    </row>
    <row r="59" spans="1:9" x14ac:dyDescent="0.3">
      <c r="A59" s="340"/>
      <c r="B59" s="195" t="s">
        <v>316</v>
      </c>
      <c r="C59" s="202"/>
      <c r="D59" s="334"/>
      <c r="E59" s="214"/>
      <c r="F59" s="214"/>
      <c r="G59" s="214"/>
      <c r="H59" s="214"/>
      <c r="I59" s="262">
        <f t="shared" si="3"/>
        <v>0</v>
      </c>
    </row>
    <row r="60" spans="1:9" x14ac:dyDescent="0.3">
      <c r="A60" s="340"/>
      <c r="B60" s="195" t="s">
        <v>317</v>
      </c>
      <c r="C60" s="202"/>
      <c r="D60" s="334"/>
      <c r="E60" s="214"/>
      <c r="F60" s="214"/>
      <c r="G60" s="214"/>
      <c r="H60" s="214"/>
      <c r="I60" s="262">
        <f t="shared" si="3"/>
        <v>0</v>
      </c>
    </row>
    <row r="61" spans="1:9" x14ac:dyDescent="0.3">
      <c r="A61" s="340"/>
      <c r="B61" s="195" t="s">
        <v>318</v>
      </c>
      <c r="C61" s="202"/>
      <c r="D61" s="334"/>
      <c r="E61" s="214"/>
      <c r="F61" s="214"/>
      <c r="G61" s="214"/>
      <c r="H61" s="214"/>
      <c r="I61" s="262">
        <f t="shared" si="3"/>
        <v>0</v>
      </c>
    </row>
    <row r="62" spans="1:9" x14ac:dyDescent="0.3">
      <c r="A62" s="341"/>
      <c r="B62" s="195" t="s">
        <v>286</v>
      </c>
      <c r="C62" s="202"/>
      <c r="D62" s="334"/>
      <c r="E62" s="214"/>
      <c r="F62" s="214"/>
      <c r="G62" s="214"/>
      <c r="H62" s="214"/>
      <c r="I62" s="262">
        <f t="shared" si="3"/>
        <v>0</v>
      </c>
    </row>
    <row r="63" spans="1:9" x14ac:dyDescent="0.3">
      <c r="A63" s="199" t="s">
        <v>262</v>
      </c>
      <c r="B63" s="226" t="s">
        <v>320</v>
      </c>
      <c r="C63" s="201">
        <f>C64+C65+C66+C67+C68+C69+C70+C71+C72</f>
        <v>0</v>
      </c>
      <c r="D63" s="334"/>
      <c r="E63" s="207">
        <f>E64+E65+E66+E67+E68+E69+E70+E71+E72</f>
        <v>0</v>
      </c>
      <c r="F63" s="207">
        <f>F64+F65+F66+F67+F68+F69+F70+F71+F72</f>
        <v>0</v>
      </c>
      <c r="G63" s="207">
        <f>G64+G65+G66+G67+G68+G69+G70+G71+G72</f>
        <v>0</v>
      </c>
      <c r="H63" s="207">
        <f>H64+H65+H66+H67+H68+H69+H70+H71+H72</f>
        <v>0</v>
      </c>
      <c r="I63" s="262">
        <f t="shared" si="3"/>
        <v>0</v>
      </c>
    </row>
    <row r="64" spans="1:9" x14ac:dyDescent="0.3">
      <c r="A64" s="339"/>
      <c r="B64" s="195" t="s">
        <v>323</v>
      </c>
      <c r="C64" s="202"/>
      <c r="D64" s="334"/>
      <c r="E64" s="214"/>
      <c r="F64" s="214"/>
      <c r="G64" s="214"/>
      <c r="H64" s="214"/>
      <c r="I64" s="262">
        <f t="shared" si="3"/>
        <v>0</v>
      </c>
    </row>
    <row r="65" spans="1:9" x14ac:dyDescent="0.3">
      <c r="A65" s="340"/>
      <c r="B65" s="195" t="s">
        <v>321</v>
      </c>
      <c r="C65" s="202"/>
      <c r="D65" s="334"/>
      <c r="E65" s="214"/>
      <c r="F65" s="214"/>
      <c r="G65" s="214"/>
      <c r="H65" s="214"/>
      <c r="I65" s="262">
        <f t="shared" si="3"/>
        <v>0</v>
      </c>
    </row>
    <row r="66" spans="1:9" x14ac:dyDescent="0.3">
      <c r="A66" s="340"/>
      <c r="B66" s="195" t="s">
        <v>322</v>
      </c>
      <c r="C66" s="202"/>
      <c r="D66" s="334"/>
      <c r="E66" s="214"/>
      <c r="F66" s="214"/>
      <c r="G66" s="214"/>
      <c r="H66" s="214"/>
      <c r="I66" s="262">
        <f t="shared" si="3"/>
        <v>0</v>
      </c>
    </row>
    <row r="67" spans="1:9" x14ac:dyDescent="0.3">
      <c r="A67" s="340"/>
      <c r="B67" s="195" t="s">
        <v>324</v>
      </c>
      <c r="C67" s="202"/>
      <c r="D67" s="334"/>
      <c r="E67" s="214"/>
      <c r="F67" s="214"/>
      <c r="G67" s="214"/>
      <c r="H67" s="214"/>
      <c r="I67" s="262">
        <f t="shared" si="3"/>
        <v>0</v>
      </c>
    </row>
    <row r="68" spans="1:9" x14ac:dyDescent="0.3">
      <c r="A68" s="340"/>
      <c r="B68" s="195" t="s">
        <v>325</v>
      </c>
      <c r="C68" s="202"/>
      <c r="D68" s="334"/>
      <c r="E68" s="214"/>
      <c r="F68" s="214"/>
      <c r="G68" s="214"/>
      <c r="H68" s="214"/>
      <c r="I68" s="262">
        <f t="shared" si="3"/>
        <v>0</v>
      </c>
    </row>
    <row r="69" spans="1:9" x14ac:dyDescent="0.3">
      <c r="A69" s="340"/>
      <c r="B69" s="195" t="s">
        <v>326</v>
      </c>
      <c r="C69" s="202"/>
      <c r="D69" s="334"/>
      <c r="E69" s="214"/>
      <c r="F69" s="214"/>
      <c r="G69" s="214"/>
      <c r="H69" s="214"/>
      <c r="I69" s="262">
        <f t="shared" si="3"/>
        <v>0</v>
      </c>
    </row>
    <row r="70" spans="1:9" x14ac:dyDescent="0.3">
      <c r="A70" s="340"/>
      <c r="B70" s="195" t="s">
        <v>327</v>
      </c>
      <c r="C70" s="202"/>
      <c r="D70" s="334"/>
      <c r="E70" s="214"/>
      <c r="F70" s="214"/>
      <c r="G70" s="214"/>
      <c r="H70" s="214"/>
      <c r="I70" s="262">
        <f t="shared" si="3"/>
        <v>0</v>
      </c>
    </row>
    <row r="71" spans="1:9" x14ac:dyDescent="0.3">
      <c r="A71" s="340"/>
      <c r="B71" s="195" t="s">
        <v>328</v>
      </c>
      <c r="C71" s="202"/>
      <c r="D71" s="334"/>
      <c r="E71" s="214"/>
      <c r="F71" s="214"/>
      <c r="G71" s="214"/>
      <c r="H71" s="214"/>
      <c r="I71" s="262">
        <f t="shared" si="3"/>
        <v>0</v>
      </c>
    </row>
    <row r="72" spans="1:9" x14ac:dyDescent="0.3">
      <c r="A72" s="341"/>
      <c r="B72" s="195" t="s">
        <v>286</v>
      </c>
      <c r="C72" s="202"/>
      <c r="D72" s="334"/>
      <c r="E72" s="214"/>
      <c r="F72" s="214"/>
      <c r="G72" s="214"/>
      <c r="H72" s="214"/>
      <c r="I72" s="262">
        <f t="shared" si="3"/>
        <v>0</v>
      </c>
    </row>
    <row r="73" spans="1:9" x14ac:dyDescent="0.3">
      <c r="A73" s="199" t="s">
        <v>265</v>
      </c>
      <c r="B73" s="226" t="s">
        <v>329</v>
      </c>
      <c r="C73" s="201">
        <f>C74+C75+C76+C77+C78+C79</f>
        <v>0</v>
      </c>
      <c r="D73" s="334"/>
      <c r="E73" s="207">
        <f>E74+E75+E76+E77+E78+E79</f>
        <v>0</v>
      </c>
      <c r="F73" s="207">
        <f>F74+F75+F76+F77+F78+F79</f>
        <v>0</v>
      </c>
      <c r="G73" s="207">
        <f>G74+G75+G76+G77+G78+G79</f>
        <v>0</v>
      </c>
      <c r="H73" s="207">
        <f>H74+H75+H76+H77+H78+H79</f>
        <v>0</v>
      </c>
      <c r="I73" s="262">
        <f t="shared" ref="I73:I116" si="4">SUM(E73:H73)</f>
        <v>0</v>
      </c>
    </row>
    <row r="74" spans="1:9" x14ac:dyDescent="0.3">
      <c r="A74" s="339"/>
      <c r="B74" s="195" t="s">
        <v>330</v>
      </c>
      <c r="C74" s="202"/>
      <c r="D74" s="334"/>
      <c r="E74" s="214"/>
      <c r="F74" s="214"/>
      <c r="G74" s="214"/>
      <c r="H74" s="214"/>
      <c r="I74" s="262">
        <f t="shared" si="4"/>
        <v>0</v>
      </c>
    </row>
    <row r="75" spans="1:9" x14ac:dyDescent="0.3">
      <c r="A75" s="340"/>
      <c r="B75" s="195" t="s">
        <v>268</v>
      </c>
      <c r="C75" s="202"/>
      <c r="D75" s="334"/>
      <c r="E75" s="214"/>
      <c r="F75" s="214"/>
      <c r="G75" s="214"/>
      <c r="H75" s="214"/>
      <c r="I75" s="262">
        <f t="shared" si="4"/>
        <v>0</v>
      </c>
    </row>
    <row r="76" spans="1:9" x14ac:dyDescent="0.3">
      <c r="A76" s="340"/>
      <c r="B76" s="195" t="s">
        <v>331</v>
      </c>
      <c r="C76" s="202"/>
      <c r="D76" s="334"/>
      <c r="E76" s="214"/>
      <c r="F76" s="214"/>
      <c r="G76" s="214"/>
      <c r="H76" s="214"/>
      <c r="I76" s="262">
        <f t="shared" si="4"/>
        <v>0</v>
      </c>
    </row>
    <row r="77" spans="1:9" x14ac:dyDescent="0.3">
      <c r="A77" s="340"/>
      <c r="B77" s="195" t="s">
        <v>332</v>
      </c>
      <c r="C77" s="202"/>
      <c r="D77" s="334"/>
      <c r="E77" s="214"/>
      <c r="F77" s="214"/>
      <c r="G77" s="214"/>
      <c r="H77" s="214"/>
      <c r="I77" s="262">
        <f t="shared" si="4"/>
        <v>0</v>
      </c>
    </row>
    <row r="78" spans="1:9" x14ac:dyDescent="0.3">
      <c r="A78" s="340"/>
      <c r="B78" s="228" t="s">
        <v>372</v>
      </c>
      <c r="C78" s="202"/>
      <c r="D78" s="334"/>
      <c r="E78" s="214"/>
      <c r="F78" s="214"/>
      <c r="G78" s="214"/>
      <c r="H78" s="214"/>
      <c r="I78" s="262">
        <f t="shared" si="4"/>
        <v>0</v>
      </c>
    </row>
    <row r="79" spans="1:9" x14ac:dyDescent="0.3">
      <c r="A79" s="341"/>
      <c r="B79" s="195" t="s">
        <v>286</v>
      </c>
      <c r="C79" s="202"/>
      <c r="D79" s="334"/>
      <c r="E79" s="214"/>
      <c r="F79" s="214"/>
      <c r="G79" s="214"/>
      <c r="H79" s="214"/>
      <c r="I79" s="262">
        <f t="shared" si="4"/>
        <v>0</v>
      </c>
    </row>
    <row r="80" spans="1:9" x14ac:dyDescent="0.3">
      <c r="A80" s="199" t="s">
        <v>267</v>
      </c>
      <c r="B80" s="226" t="s">
        <v>333</v>
      </c>
      <c r="C80" s="201">
        <f>C81+C82+C83+C84+C85+C86</f>
        <v>0</v>
      </c>
      <c r="D80" s="334"/>
      <c r="E80" s="207">
        <f>E81+E82+E83+E85+E84+E86</f>
        <v>0</v>
      </c>
      <c r="F80" s="207">
        <f>F81+F82+F83+F84+F85+F86</f>
        <v>0</v>
      </c>
      <c r="G80" s="207">
        <f>G81+G82+G83+G84+G85+G86</f>
        <v>0</v>
      </c>
      <c r="H80" s="207">
        <f>H81+H82+H83+H84+H85+H86</f>
        <v>0</v>
      </c>
      <c r="I80" s="262">
        <f t="shared" si="4"/>
        <v>0</v>
      </c>
    </row>
    <row r="81" spans="1:9" x14ac:dyDescent="0.3">
      <c r="A81" s="339"/>
      <c r="B81" s="195" t="s">
        <v>334</v>
      </c>
      <c r="C81" s="202"/>
      <c r="D81" s="334"/>
      <c r="E81" s="214"/>
      <c r="F81" s="214"/>
      <c r="G81" s="214"/>
      <c r="H81" s="214"/>
      <c r="I81" s="262">
        <f t="shared" si="4"/>
        <v>0</v>
      </c>
    </row>
    <row r="82" spans="1:9" ht="37.5" x14ac:dyDescent="0.3">
      <c r="A82" s="340"/>
      <c r="B82" s="196" t="s">
        <v>335</v>
      </c>
      <c r="C82" s="202"/>
      <c r="D82" s="334"/>
      <c r="E82" s="214"/>
      <c r="F82" s="214"/>
      <c r="G82" s="214"/>
      <c r="H82" s="214"/>
      <c r="I82" s="262">
        <f t="shared" si="4"/>
        <v>0</v>
      </c>
    </row>
    <row r="83" spans="1:9" x14ac:dyDescent="0.3">
      <c r="A83" s="340"/>
      <c r="B83" s="228" t="s">
        <v>373</v>
      </c>
      <c r="C83" s="202"/>
      <c r="D83" s="334"/>
      <c r="E83" s="214"/>
      <c r="F83" s="214"/>
      <c r="G83" s="214"/>
      <c r="H83" s="214"/>
      <c r="I83" s="262">
        <f t="shared" si="4"/>
        <v>0</v>
      </c>
    </row>
    <row r="84" spans="1:9" x14ac:dyDescent="0.3">
      <c r="A84" s="340"/>
      <c r="B84" s="195" t="s">
        <v>336</v>
      </c>
      <c r="C84" s="202"/>
      <c r="D84" s="334"/>
      <c r="E84" s="214"/>
      <c r="F84" s="214"/>
      <c r="G84" s="214"/>
      <c r="H84" s="214"/>
      <c r="I84" s="262">
        <f t="shared" si="4"/>
        <v>0</v>
      </c>
    </row>
    <row r="85" spans="1:9" x14ac:dyDescent="0.3">
      <c r="A85" s="340"/>
      <c r="B85" s="195" t="s">
        <v>269</v>
      </c>
      <c r="C85" s="202"/>
      <c r="D85" s="334"/>
      <c r="E85" s="214"/>
      <c r="F85" s="214"/>
      <c r="G85" s="214"/>
      <c r="H85" s="214"/>
      <c r="I85" s="262">
        <f t="shared" si="4"/>
        <v>0</v>
      </c>
    </row>
    <row r="86" spans="1:9" x14ac:dyDescent="0.3">
      <c r="A86" s="340"/>
      <c r="B86" s="195" t="s">
        <v>286</v>
      </c>
      <c r="C86" s="202"/>
      <c r="D86" s="334"/>
      <c r="E86" s="214"/>
      <c r="F86" s="214"/>
      <c r="G86" s="214"/>
      <c r="H86" s="214"/>
      <c r="I86" s="262">
        <f t="shared" si="4"/>
        <v>0</v>
      </c>
    </row>
    <row r="87" spans="1:9" x14ac:dyDescent="0.3">
      <c r="A87" s="199" t="s">
        <v>270</v>
      </c>
      <c r="B87" s="226" t="s">
        <v>337</v>
      </c>
      <c r="C87" s="201">
        <f>C88+C89+C90+C91+C92+C93+C94+C95</f>
        <v>0</v>
      </c>
      <c r="D87" s="334"/>
      <c r="E87" s="207">
        <f>E88+E89+E90+E91+E92+E93+E94+E95</f>
        <v>0</v>
      </c>
      <c r="F87" s="207">
        <f>F88+F89+F90+F91+F92+F93+F94+F95</f>
        <v>0</v>
      </c>
      <c r="G87" s="207">
        <f>G88+G89+G90+G91+G92+G93+G94+G95</f>
        <v>0</v>
      </c>
      <c r="H87" s="207">
        <f>H88+H89+H90+H91+H92+H93+H94+H95</f>
        <v>0</v>
      </c>
      <c r="I87" s="262">
        <f t="shared" si="4"/>
        <v>0</v>
      </c>
    </row>
    <row r="88" spans="1:9" x14ac:dyDescent="0.3">
      <c r="A88" s="339"/>
      <c r="B88" s="195" t="s">
        <v>338</v>
      </c>
      <c r="C88" s="202"/>
      <c r="D88" s="334"/>
      <c r="E88" s="214"/>
      <c r="F88" s="214"/>
      <c r="G88" s="214"/>
      <c r="H88" s="214"/>
      <c r="I88" s="262">
        <f t="shared" si="4"/>
        <v>0</v>
      </c>
    </row>
    <row r="89" spans="1:9" x14ac:dyDescent="0.3">
      <c r="A89" s="340"/>
      <c r="B89" s="195" t="s">
        <v>339</v>
      </c>
      <c r="C89" s="202"/>
      <c r="D89" s="334"/>
      <c r="E89" s="214"/>
      <c r="F89" s="214"/>
      <c r="G89" s="214"/>
      <c r="H89" s="214"/>
      <c r="I89" s="262">
        <f t="shared" si="4"/>
        <v>0</v>
      </c>
    </row>
    <row r="90" spans="1:9" x14ac:dyDescent="0.3">
      <c r="A90" s="340"/>
      <c r="B90" s="195" t="s">
        <v>340</v>
      </c>
      <c r="C90" s="202"/>
      <c r="D90" s="334"/>
      <c r="E90" s="214"/>
      <c r="F90" s="214"/>
      <c r="G90" s="214"/>
      <c r="H90" s="214"/>
      <c r="I90" s="262">
        <f t="shared" si="4"/>
        <v>0</v>
      </c>
    </row>
    <row r="91" spans="1:9" x14ac:dyDescent="0.3">
      <c r="A91" s="340"/>
      <c r="B91" s="195" t="s">
        <v>341</v>
      </c>
      <c r="C91" s="202"/>
      <c r="D91" s="334"/>
      <c r="E91" s="214"/>
      <c r="F91" s="214"/>
      <c r="G91" s="214"/>
      <c r="H91" s="214"/>
      <c r="I91" s="262">
        <f t="shared" si="4"/>
        <v>0</v>
      </c>
    </row>
    <row r="92" spans="1:9" x14ac:dyDescent="0.3">
      <c r="A92" s="340"/>
      <c r="B92" s="195" t="s">
        <v>276</v>
      </c>
      <c r="C92" s="202"/>
      <c r="D92" s="334"/>
      <c r="E92" s="214"/>
      <c r="F92" s="214"/>
      <c r="G92" s="214"/>
      <c r="H92" s="214"/>
      <c r="I92" s="262">
        <f t="shared" si="4"/>
        <v>0</v>
      </c>
    </row>
    <row r="93" spans="1:9" x14ac:dyDescent="0.3">
      <c r="A93" s="340"/>
      <c r="B93" s="195" t="s">
        <v>263</v>
      </c>
      <c r="C93" s="202"/>
      <c r="D93" s="334"/>
      <c r="E93" s="214"/>
      <c r="F93" s="214"/>
      <c r="G93" s="214"/>
      <c r="H93" s="214"/>
      <c r="I93" s="262">
        <f t="shared" si="4"/>
        <v>0</v>
      </c>
    </row>
    <row r="94" spans="1:9" x14ac:dyDescent="0.3">
      <c r="A94" s="340"/>
      <c r="B94" s="195" t="s">
        <v>264</v>
      </c>
      <c r="C94" s="202"/>
      <c r="D94" s="334"/>
      <c r="E94" s="214"/>
      <c r="F94" s="214"/>
      <c r="G94" s="214"/>
      <c r="H94" s="214"/>
      <c r="I94" s="262">
        <f t="shared" si="4"/>
        <v>0</v>
      </c>
    </row>
    <row r="95" spans="1:9" x14ac:dyDescent="0.3">
      <c r="A95" s="341"/>
      <c r="B95" s="195" t="s">
        <v>286</v>
      </c>
      <c r="C95" s="202"/>
      <c r="D95" s="334"/>
      <c r="E95" s="214"/>
      <c r="F95" s="214"/>
      <c r="G95" s="214"/>
      <c r="H95" s="214"/>
      <c r="I95" s="262">
        <f t="shared" si="4"/>
        <v>0</v>
      </c>
    </row>
    <row r="96" spans="1:9" ht="38.25" customHeight="1" x14ac:dyDescent="0.3">
      <c r="A96" s="199" t="s">
        <v>272</v>
      </c>
      <c r="B96" s="227" t="s">
        <v>346</v>
      </c>
      <c r="C96" s="201">
        <f>C97+C98+C99+C101</f>
        <v>0</v>
      </c>
      <c r="D96" s="334"/>
      <c r="E96" s="207">
        <f>E97+E98+E99+E100+E101</f>
        <v>0</v>
      </c>
      <c r="F96" s="207">
        <f>F97+F98+F99+F100+F101</f>
        <v>0</v>
      </c>
      <c r="G96" s="207">
        <f>G97+G98+G99+G100+G101</f>
        <v>0</v>
      </c>
      <c r="H96" s="207">
        <f>H97+H98+H99+H100+H101</f>
        <v>0</v>
      </c>
      <c r="I96" s="262">
        <f t="shared" si="4"/>
        <v>0</v>
      </c>
    </row>
    <row r="97" spans="1:9" x14ac:dyDescent="0.3">
      <c r="A97" s="331"/>
      <c r="B97" s="195" t="s">
        <v>275</v>
      </c>
      <c r="C97" s="202"/>
      <c r="D97" s="334"/>
      <c r="E97" s="214"/>
      <c r="F97" s="214"/>
      <c r="G97" s="214"/>
      <c r="H97" s="214"/>
      <c r="I97" s="262">
        <f t="shared" si="4"/>
        <v>0</v>
      </c>
    </row>
    <row r="98" spans="1:9" x14ac:dyDescent="0.3">
      <c r="A98" s="332"/>
      <c r="B98" s="195" t="s">
        <v>342</v>
      </c>
      <c r="C98" s="202"/>
      <c r="D98" s="334"/>
      <c r="E98" s="214"/>
      <c r="F98" s="214"/>
      <c r="G98" s="214"/>
      <c r="H98" s="214"/>
      <c r="I98" s="262">
        <f t="shared" si="4"/>
        <v>0</v>
      </c>
    </row>
    <row r="99" spans="1:9" ht="37.5" x14ac:dyDescent="0.3">
      <c r="A99" s="332"/>
      <c r="B99" s="196" t="s">
        <v>343</v>
      </c>
      <c r="C99" s="202"/>
      <c r="D99" s="334"/>
      <c r="E99" s="214"/>
      <c r="F99" s="214"/>
      <c r="G99" s="214"/>
      <c r="H99" s="214"/>
      <c r="I99" s="262">
        <f t="shared" si="4"/>
        <v>0</v>
      </c>
    </row>
    <row r="100" spans="1:9" x14ac:dyDescent="0.3">
      <c r="A100" s="332"/>
      <c r="B100" s="234" t="s">
        <v>371</v>
      </c>
      <c r="C100" s="202"/>
      <c r="D100" s="334"/>
      <c r="E100" s="214"/>
      <c r="F100" s="214"/>
      <c r="G100" s="214"/>
      <c r="H100" s="214"/>
      <c r="I100" s="262">
        <f t="shared" si="4"/>
        <v>0</v>
      </c>
    </row>
    <row r="101" spans="1:9" x14ac:dyDescent="0.3">
      <c r="A101" s="332"/>
      <c r="B101" s="195" t="s">
        <v>344</v>
      </c>
      <c r="C101" s="202"/>
      <c r="D101" s="334"/>
      <c r="E101" s="214"/>
      <c r="F101" s="214"/>
      <c r="G101" s="214"/>
      <c r="H101" s="214"/>
      <c r="I101" s="262">
        <f t="shared" si="4"/>
        <v>0</v>
      </c>
    </row>
    <row r="102" spans="1:9" x14ac:dyDescent="0.3">
      <c r="A102" s="199" t="s">
        <v>273</v>
      </c>
      <c r="B102" s="226" t="s">
        <v>345</v>
      </c>
      <c r="C102" s="201">
        <f>C103+C104+C105+C106+C107+C108+C109+C110+C111+C112</f>
        <v>2553</v>
      </c>
      <c r="D102" s="334"/>
      <c r="E102" s="207">
        <f>E103+E104+E105+E106+E107+E108+E109+E110+E111+E112</f>
        <v>1926</v>
      </c>
      <c r="F102" s="207">
        <f>F103+F104+F105+F106+F107+F108+F109+F110+F111+F112</f>
        <v>0</v>
      </c>
      <c r="G102" s="207">
        <f>G103+G104+G105+G106+G107+G108+G109+G110+G111+G112</f>
        <v>102</v>
      </c>
      <c r="H102" s="207">
        <f>H103+H104+H105+H106+H107+H108+H109+H110+H111+H112</f>
        <v>525</v>
      </c>
      <c r="I102" s="262">
        <f t="shared" si="4"/>
        <v>2553</v>
      </c>
    </row>
    <row r="103" spans="1:9" ht="21" customHeight="1" x14ac:dyDescent="0.3">
      <c r="A103" s="336"/>
      <c r="B103" s="196" t="s">
        <v>347</v>
      </c>
      <c r="C103" s="202">
        <v>0</v>
      </c>
      <c r="D103" s="334"/>
      <c r="E103" s="214"/>
      <c r="F103" s="214"/>
      <c r="G103" s="214"/>
      <c r="H103" s="214"/>
      <c r="I103" s="262">
        <f t="shared" si="4"/>
        <v>0</v>
      </c>
    </row>
    <row r="104" spans="1:9" x14ac:dyDescent="0.3">
      <c r="A104" s="337"/>
      <c r="B104" s="195" t="s">
        <v>348</v>
      </c>
      <c r="C104" s="202"/>
      <c r="D104" s="334"/>
      <c r="E104" s="214"/>
      <c r="F104" s="214"/>
      <c r="G104" s="214"/>
      <c r="H104" s="214"/>
      <c r="I104" s="262">
        <f t="shared" si="4"/>
        <v>0</v>
      </c>
    </row>
    <row r="105" spans="1:9" x14ac:dyDescent="0.3">
      <c r="A105" s="337"/>
      <c r="B105" s="195" t="s">
        <v>349</v>
      </c>
      <c r="C105" s="202"/>
      <c r="D105" s="334"/>
      <c r="E105" s="214"/>
      <c r="F105" s="214"/>
      <c r="G105" s="214"/>
      <c r="H105" s="214"/>
      <c r="I105" s="262">
        <f t="shared" si="4"/>
        <v>0</v>
      </c>
    </row>
    <row r="106" spans="1:9" x14ac:dyDescent="0.3">
      <c r="A106" s="337"/>
      <c r="B106" s="196" t="s">
        <v>350</v>
      </c>
      <c r="C106" s="202"/>
      <c r="D106" s="334"/>
      <c r="E106" s="214"/>
      <c r="F106" s="214"/>
      <c r="G106" s="214"/>
      <c r="H106" s="214"/>
      <c r="I106" s="262">
        <f t="shared" si="4"/>
        <v>0</v>
      </c>
    </row>
    <row r="107" spans="1:9" x14ac:dyDescent="0.3">
      <c r="A107" s="337"/>
      <c r="B107" s="195" t="s">
        <v>351</v>
      </c>
      <c r="C107" s="202"/>
      <c r="D107" s="334"/>
      <c r="E107" s="214"/>
      <c r="F107" s="214"/>
      <c r="G107" s="214"/>
      <c r="H107" s="214"/>
      <c r="I107" s="262">
        <f t="shared" si="4"/>
        <v>0</v>
      </c>
    </row>
    <row r="108" spans="1:9" x14ac:dyDescent="0.3">
      <c r="A108" s="337"/>
      <c r="B108" s="195" t="s">
        <v>352</v>
      </c>
      <c r="C108" s="202"/>
      <c r="D108" s="334"/>
      <c r="E108" s="214"/>
      <c r="F108" s="214"/>
      <c r="G108" s="214"/>
      <c r="H108" s="214"/>
      <c r="I108" s="262">
        <f t="shared" si="4"/>
        <v>0</v>
      </c>
    </row>
    <row r="109" spans="1:9" x14ac:dyDescent="0.3">
      <c r="A109" s="337"/>
      <c r="B109" s="225" t="s">
        <v>353</v>
      </c>
      <c r="C109" s="211"/>
      <c r="D109" s="334"/>
      <c r="E109" s="214"/>
      <c r="F109" s="214"/>
      <c r="G109" s="214"/>
      <c r="H109" s="214"/>
      <c r="I109" s="262">
        <f t="shared" si="4"/>
        <v>0</v>
      </c>
    </row>
    <row r="110" spans="1:9" x14ac:dyDescent="0.3">
      <c r="A110" s="337"/>
      <c r="B110" s="225" t="s">
        <v>354</v>
      </c>
      <c r="C110" s="211"/>
      <c r="D110" s="334"/>
      <c r="E110" s="214"/>
      <c r="F110" s="214"/>
      <c r="G110" s="214"/>
      <c r="H110" s="214"/>
      <c r="I110" s="262">
        <f t="shared" si="4"/>
        <v>0</v>
      </c>
    </row>
    <row r="111" spans="1:9" x14ac:dyDescent="0.3">
      <c r="A111" s="337"/>
      <c r="B111" s="236" t="s">
        <v>374</v>
      </c>
      <c r="C111" s="211"/>
      <c r="D111" s="334"/>
      <c r="E111" s="214"/>
      <c r="F111" s="214"/>
      <c r="G111" s="214"/>
      <c r="H111" s="214"/>
      <c r="I111" s="262">
        <f t="shared" si="4"/>
        <v>0</v>
      </c>
    </row>
    <row r="112" spans="1:9" x14ac:dyDescent="0.3">
      <c r="A112" s="338"/>
      <c r="B112" s="225" t="s">
        <v>286</v>
      </c>
      <c r="C112" s="264">
        <v>2553</v>
      </c>
      <c r="D112" s="334"/>
      <c r="E112" s="264">
        <v>1926</v>
      </c>
      <c r="F112" s="214"/>
      <c r="G112" s="264">
        <v>102</v>
      </c>
      <c r="H112" s="265">
        <v>525</v>
      </c>
      <c r="I112" s="262">
        <f t="shared" si="4"/>
        <v>2553</v>
      </c>
    </row>
    <row r="113" spans="1:9" ht="37.5" x14ac:dyDescent="0.3">
      <c r="A113" s="235" t="s">
        <v>274</v>
      </c>
      <c r="B113" s="216" t="s">
        <v>355</v>
      </c>
      <c r="C113" s="218">
        <f>C114+C115+C116</f>
        <v>801</v>
      </c>
      <c r="D113" s="334"/>
      <c r="E113" s="207">
        <f>E114+E115+E116</f>
        <v>0</v>
      </c>
      <c r="F113" s="207">
        <f>F114+F115+F116</f>
        <v>0</v>
      </c>
      <c r="G113" s="207">
        <f>G114+G115+G116</f>
        <v>0</v>
      </c>
      <c r="H113" s="207">
        <f>H114+H115+H116</f>
        <v>0</v>
      </c>
      <c r="I113" s="262">
        <f t="shared" si="4"/>
        <v>0</v>
      </c>
    </row>
    <row r="114" spans="1:9" x14ac:dyDescent="0.3">
      <c r="A114" s="260"/>
      <c r="B114" s="215" t="s">
        <v>356</v>
      </c>
      <c r="C114" s="217">
        <v>185</v>
      </c>
      <c r="D114" s="334"/>
      <c r="E114" s="231"/>
      <c r="F114" s="214"/>
      <c r="G114" s="214"/>
      <c r="H114" s="214"/>
      <c r="I114" s="262">
        <f t="shared" si="4"/>
        <v>0</v>
      </c>
    </row>
    <row r="115" spans="1:9" x14ac:dyDescent="0.3">
      <c r="A115" s="260"/>
      <c r="B115" s="215" t="s">
        <v>357</v>
      </c>
      <c r="C115" s="217">
        <v>427</v>
      </c>
      <c r="D115" s="334"/>
      <c r="E115" s="231"/>
      <c r="F115" s="214"/>
      <c r="G115" s="214"/>
      <c r="H115" s="214"/>
      <c r="I115" s="262">
        <f t="shared" si="4"/>
        <v>0</v>
      </c>
    </row>
    <row r="116" spans="1:9" x14ac:dyDescent="0.3">
      <c r="A116" s="260"/>
      <c r="B116" s="215" t="s">
        <v>358</v>
      </c>
      <c r="C116" s="217">
        <v>189</v>
      </c>
      <c r="D116" s="334"/>
      <c r="E116" s="231"/>
      <c r="F116" s="214"/>
      <c r="G116" s="214"/>
      <c r="H116" s="214"/>
      <c r="I116" s="262">
        <f t="shared" si="4"/>
        <v>0</v>
      </c>
    </row>
    <row r="117" spans="1:9" x14ac:dyDescent="0.3">
      <c r="A117" s="224"/>
      <c r="B117" s="237" t="s">
        <v>243</v>
      </c>
      <c r="C117" s="219"/>
      <c r="D117" s="335"/>
      <c r="E117" s="238">
        <f>E113+E102+E96+E87+E80+E73+E63+E53+E46+E37+E31+E23+E15+E8</f>
        <v>3654</v>
      </c>
      <c r="F117" s="238">
        <f>F113+F102+F96+F87+F80+F73+F63+F53++F46+F37+F31+F23+F15+F8</f>
        <v>0</v>
      </c>
      <c r="G117" s="238">
        <f>G113+G102+G96+G87+G80+G73+G63+G53+G46+G37+G31+G23+G15+G8</f>
        <v>466</v>
      </c>
      <c r="H117" s="238">
        <f>H113+H102+H96+H87+H80+H73+H63+H53+H46+H37+H31+H23+H15+H8</f>
        <v>652</v>
      </c>
    </row>
  </sheetData>
  <mergeCells count="20">
    <mergeCell ref="A1:H1"/>
    <mergeCell ref="A2:A6"/>
    <mergeCell ref="B2:B6"/>
    <mergeCell ref="C2:C6"/>
    <mergeCell ref="D7:H7"/>
    <mergeCell ref="D2:H2"/>
    <mergeCell ref="A9:A14"/>
    <mergeCell ref="A16:A22"/>
    <mergeCell ref="D8:D117"/>
    <mergeCell ref="A103:A112"/>
    <mergeCell ref="A88:A95"/>
    <mergeCell ref="A74:A79"/>
    <mergeCell ref="A64:A72"/>
    <mergeCell ref="A54:A62"/>
    <mergeCell ref="A97:A101"/>
    <mergeCell ref="A81:A86"/>
    <mergeCell ref="A47:A52"/>
    <mergeCell ref="A24:A30"/>
    <mergeCell ref="A32:A35"/>
    <mergeCell ref="A38:A4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tabSelected="1" view="pageBreakPreview" topLeftCell="B1" zoomScale="70" zoomScaleNormal="70" zoomScaleSheetLayoutView="70" workbookViewId="0">
      <selection activeCell="C15" sqref="C15"/>
    </sheetView>
  </sheetViews>
  <sheetFormatPr defaultRowHeight="18.75" x14ac:dyDescent="0.3"/>
  <cols>
    <col min="1" max="1" width="9.140625" style="263"/>
    <col min="2" max="2" width="81.7109375" style="263" customWidth="1"/>
    <col min="3" max="3" width="38.42578125" style="263" customWidth="1"/>
    <col min="4" max="4" width="10.42578125" style="263" customWidth="1"/>
    <col min="5" max="5" width="25.140625" style="263" customWidth="1"/>
    <col min="6" max="6" width="22.7109375" style="263" customWidth="1"/>
    <col min="7" max="7" width="18.28515625" style="263" customWidth="1"/>
    <col min="8" max="8" width="23.140625" style="263" customWidth="1"/>
    <col min="9" max="16384" width="9.140625" style="263"/>
  </cols>
  <sheetData>
    <row r="1" spans="1:8" ht="26.25" customHeight="1" thickBot="1" x14ac:dyDescent="0.35">
      <c r="A1" s="342" t="s">
        <v>365</v>
      </c>
      <c r="B1" s="343"/>
      <c r="C1" s="343"/>
      <c r="D1" s="343"/>
      <c r="E1" s="343"/>
      <c r="F1" s="343"/>
      <c r="G1" s="343"/>
      <c r="H1" s="343"/>
    </row>
    <row r="2" spans="1:8" ht="19.5" x14ac:dyDescent="0.3">
      <c r="A2" s="344" t="s">
        <v>55</v>
      </c>
      <c r="B2" s="347" t="s">
        <v>187</v>
      </c>
      <c r="C2" s="349" t="s">
        <v>254</v>
      </c>
      <c r="D2" s="353" t="s">
        <v>259</v>
      </c>
      <c r="E2" s="354"/>
      <c r="F2" s="354"/>
      <c r="G2" s="354"/>
      <c r="H2" s="354"/>
    </row>
    <row r="3" spans="1:8" ht="75" x14ac:dyDescent="0.3">
      <c r="A3" s="345"/>
      <c r="B3" s="348"/>
      <c r="C3" s="350"/>
      <c r="D3" s="203"/>
      <c r="E3" s="232" t="s">
        <v>366</v>
      </c>
      <c r="F3" s="233" t="s">
        <v>367</v>
      </c>
      <c r="G3" s="232" t="s">
        <v>368</v>
      </c>
      <c r="H3" s="232" t="s">
        <v>369</v>
      </c>
    </row>
    <row r="4" spans="1:8" x14ac:dyDescent="0.3">
      <c r="A4" s="345"/>
      <c r="B4" s="348"/>
      <c r="C4" s="350"/>
      <c r="D4" s="203" t="s">
        <v>255</v>
      </c>
      <c r="E4" s="204">
        <v>0</v>
      </c>
      <c r="F4" s="204">
        <v>0</v>
      </c>
      <c r="G4" s="204">
        <v>0</v>
      </c>
      <c r="H4" s="204">
        <v>0</v>
      </c>
    </row>
    <row r="5" spans="1:8" x14ac:dyDescent="0.3">
      <c r="A5" s="345"/>
      <c r="B5" s="348"/>
      <c r="C5" s="350"/>
      <c r="D5" s="203" t="s">
        <v>256</v>
      </c>
      <c r="E5" s="204">
        <v>0</v>
      </c>
      <c r="F5" s="204">
        <v>0</v>
      </c>
      <c r="G5" s="204">
        <v>0</v>
      </c>
      <c r="H5" s="204">
        <v>0</v>
      </c>
    </row>
    <row r="6" spans="1:8" x14ac:dyDescent="0.3">
      <c r="A6" s="346"/>
      <c r="B6" s="348"/>
      <c r="C6" s="350"/>
      <c r="D6" s="203" t="s">
        <v>257</v>
      </c>
      <c r="E6" s="205">
        <f>SUM(E8,E15,E23,E31,E37,E46,E53,E63,E73,E80,E87,E96,E102)</f>
        <v>3651</v>
      </c>
      <c r="F6" s="205">
        <f t="shared" ref="F6:H6" si="0">SUM(F8,F15,F23,F31,F37,F46,F53,F63,F73,F80,F87,F96,F102)</f>
        <v>0</v>
      </c>
      <c r="G6" s="205">
        <f t="shared" si="0"/>
        <v>462</v>
      </c>
      <c r="H6" s="205">
        <f t="shared" si="0"/>
        <v>659</v>
      </c>
    </row>
    <row r="7" spans="1:8" x14ac:dyDescent="0.3">
      <c r="A7" s="197"/>
      <c r="B7" s="200" t="s">
        <v>258</v>
      </c>
      <c r="C7" s="198">
        <f>C8+C15+C23+C31+C37+C46+C53+C63+C73+C80+C87+C96+C102+C113</f>
        <v>5573</v>
      </c>
      <c r="D7" s="351" t="s">
        <v>260</v>
      </c>
      <c r="E7" s="352"/>
      <c r="F7" s="352"/>
      <c r="G7" s="352"/>
      <c r="H7" s="352"/>
    </row>
    <row r="8" spans="1:8" ht="33.75" customHeight="1" x14ac:dyDescent="0.3">
      <c r="A8" s="207" t="s">
        <v>67</v>
      </c>
      <c r="B8" s="230" t="s">
        <v>364</v>
      </c>
      <c r="C8" s="201">
        <f t="shared" ref="C8:H8" si="1">C9+C10+C11+C12+C13+C14</f>
        <v>83</v>
      </c>
      <c r="D8" s="333"/>
      <c r="E8" s="207">
        <f t="shared" si="1"/>
        <v>59</v>
      </c>
      <c r="F8" s="207">
        <f t="shared" si="1"/>
        <v>0</v>
      </c>
      <c r="G8" s="207">
        <f t="shared" si="1"/>
        <v>20</v>
      </c>
      <c r="H8" s="207">
        <f t="shared" si="1"/>
        <v>4</v>
      </c>
    </row>
    <row r="9" spans="1:8" x14ac:dyDescent="0.3">
      <c r="A9" s="329"/>
      <c r="B9" s="213" t="s">
        <v>281</v>
      </c>
      <c r="C9" s="266">
        <f>SUM(E9:H9)</f>
        <v>51</v>
      </c>
      <c r="D9" s="334"/>
      <c r="E9" s="264">
        <v>43</v>
      </c>
      <c r="F9" s="214"/>
      <c r="G9" s="264">
        <v>4</v>
      </c>
      <c r="H9" s="265">
        <v>4</v>
      </c>
    </row>
    <row r="10" spans="1:8" x14ac:dyDescent="0.3">
      <c r="A10" s="329"/>
      <c r="B10" s="213" t="s">
        <v>282</v>
      </c>
      <c r="C10" s="217"/>
      <c r="D10" s="334"/>
      <c r="E10" s="231"/>
      <c r="F10" s="214"/>
      <c r="G10" s="214"/>
      <c r="H10" s="214"/>
    </row>
    <row r="11" spans="1:8" x14ac:dyDescent="0.3">
      <c r="A11" s="329"/>
      <c r="B11" s="213" t="s">
        <v>283</v>
      </c>
      <c r="C11" s="217"/>
      <c r="D11" s="334"/>
      <c r="E11" s="231"/>
      <c r="F11" s="214"/>
      <c r="G11" s="214"/>
      <c r="H11" s="214"/>
    </row>
    <row r="12" spans="1:8" x14ac:dyDescent="0.3">
      <c r="A12" s="330"/>
      <c r="B12" s="213" t="s">
        <v>284</v>
      </c>
      <c r="C12" s="217"/>
      <c r="D12" s="334"/>
      <c r="E12" s="231"/>
      <c r="F12" s="214"/>
      <c r="G12" s="214"/>
      <c r="H12" s="214"/>
    </row>
    <row r="13" spans="1:8" x14ac:dyDescent="0.3">
      <c r="A13" s="330"/>
      <c r="B13" s="213" t="s">
        <v>285</v>
      </c>
      <c r="C13" s="217"/>
      <c r="D13" s="334"/>
      <c r="E13" s="231"/>
      <c r="F13" s="214"/>
      <c r="G13" s="214"/>
      <c r="H13" s="214"/>
    </row>
    <row r="14" spans="1:8" x14ac:dyDescent="0.3">
      <c r="A14" s="330"/>
      <c r="B14" s="213" t="s">
        <v>286</v>
      </c>
      <c r="C14" s="217">
        <f>SUM(E14:H14)</f>
        <v>32</v>
      </c>
      <c r="D14" s="334"/>
      <c r="E14" s="264">
        <v>16</v>
      </c>
      <c r="F14" s="214"/>
      <c r="G14" s="264">
        <v>16</v>
      </c>
      <c r="H14" s="265">
        <v>0</v>
      </c>
    </row>
    <row r="15" spans="1:8" x14ac:dyDescent="0.3">
      <c r="A15" s="199" t="s">
        <v>69</v>
      </c>
      <c r="B15" s="229" t="s">
        <v>363</v>
      </c>
      <c r="C15" s="210">
        <f>C16+C17+C18+C19+C21+C22</f>
        <v>862</v>
      </c>
      <c r="D15" s="334"/>
      <c r="E15" s="207">
        <f>E16+E17+E18+E19+E20+E21+E22</f>
        <v>622</v>
      </c>
      <c r="F15" s="207">
        <f>F16+F17+F18+F19+F20+F21+F22</f>
        <v>0</v>
      </c>
      <c r="G15" s="207">
        <f>G16+G17+G18+G19+G20+G21+G22</f>
        <v>195</v>
      </c>
      <c r="H15" s="207">
        <f>H16+H17+H18+H19+H20+H21+H22</f>
        <v>45</v>
      </c>
    </row>
    <row r="16" spans="1:8" x14ac:dyDescent="0.3">
      <c r="A16" s="331"/>
      <c r="B16" s="212" t="s">
        <v>287</v>
      </c>
      <c r="C16" s="264">
        <f>SUM(E16:H16)</f>
        <v>862</v>
      </c>
      <c r="D16" s="334"/>
      <c r="E16" s="264">
        <v>622</v>
      </c>
      <c r="F16" s="214"/>
      <c r="G16" s="264">
        <v>195</v>
      </c>
      <c r="H16" s="265">
        <v>45</v>
      </c>
    </row>
    <row r="17" spans="1:8" x14ac:dyDescent="0.3">
      <c r="A17" s="332"/>
      <c r="B17" s="208" t="s">
        <v>288</v>
      </c>
      <c r="C17" s="202"/>
      <c r="D17" s="334"/>
      <c r="E17" s="214"/>
      <c r="F17" s="214"/>
      <c r="G17" s="214"/>
      <c r="H17" s="214"/>
    </row>
    <row r="18" spans="1:8" x14ac:dyDescent="0.3">
      <c r="A18" s="332"/>
      <c r="B18" s="208" t="s">
        <v>289</v>
      </c>
      <c r="C18" s="202"/>
      <c r="D18" s="334"/>
      <c r="E18" s="214"/>
      <c r="F18" s="214"/>
      <c r="G18" s="214"/>
      <c r="H18" s="214"/>
    </row>
    <row r="19" spans="1:8" x14ac:dyDescent="0.3">
      <c r="A19" s="332"/>
      <c r="B19" s="208" t="s">
        <v>290</v>
      </c>
      <c r="C19" s="202"/>
      <c r="D19" s="334"/>
      <c r="E19" s="214"/>
      <c r="F19" s="214"/>
      <c r="G19" s="214"/>
      <c r="H19" s="214"/>
    </row>
    <row r="20" spans="1:8" x14ac:dyDescent="0.3">
      <c r="A20" s="332"/>
      <c r="B20" s="208" t="s">
        <v>266</v>
      </c>
      <c r="C20" s="202"/>
      <c r="D20" s="334"/>
      <c r="E20" s="214"/>
      <c r="F20" s="214"/>
      <c r="G20" s="214"/>
      <c r="H20" s="214"/>
    </row>
    <row r="21" spans="1:8" ht="21.75" customHeight="1" x14ac:dyDescent="0.3">
      <c r="A21" s="332"/>
      <c r="B21" s="208" t="s">
        <v>291</v>
      </c>
      <c r="C21" s="202"/>
      <c r="D21" s="334"/>
      <c r="E21" s="214"/>
      <c r="F21" s="214"/>
      <c r="G21" s="214"/>
      <c r="H21" s="214"/>
    </row>
    <row r="22" spans="1:8" x14ac:dyDescent="0.3">
      <c r="A22" s="332"/>
      <c r="B22" s="209" t="s">
        <v>286</v>
      </c>
      <c r="C22" s="202"/>
      <c r="D22" s="334"/>
      <c r="E22" s="214"/>
      <c r="F22" s="214"/>
      <c r="G22" s="214"/>
      <c r="H22" s="214"/>
    </row>
    <row r="23" spans="1:8" x14ac:dyDescent="0.3">
      <c r="A23" s="199" t="s">
        <v>71</v>
      </c>
      <c r="B23" s="226" t="s">
        <v>362</v>
      </c>
      <c r="C23" s="201">
        <f>C24+C25+C26+C27+C28+C29+C30</f>
        <v>191</v>
      </c>
      <c r="D23" s="334"/>
      <c r="E23" s="207">
        <f>E24+E25+E26+E27+E28+E29+E30</f>
        <v>108</v>
      </c>
      <c r="F23" s="207">
        <f>F24+F25+F26+F27+F28+F29+F30</f>
        <v>0</v>
      </c>
      <c r="G23" s="207">
        <f>G24+G25+G26+G27+G28+G29+G30</f>
        <v>42</v>
      </c>
      <c r="H23" s="207">
        <f>H24+H25+H26+H27+H28+H29+H30</f>
        <v>41</v>
      </c>
    </row>
    <row r="24" spans="1:8" x14ac:dyDescent="0.3">
      <c r="A24" s="339"/>
      <c r="B24" s="195" t="s">
        <v>292</v>
      </c>
      <c r="C24" s="264">
        <f>SUM(E24:H24)</f>
        <v>36</v>
      </c>
      <c r="D24" s="334"/>
      <c r="E24" s="264">
        <v>13</v>
      </c>
      <c r="F24" s="214"/>
      <c r="G24" s="264">
        <v>4</v>
      </c>
      <c r="H24" s="265">
        <v>19</v>
      </c>
    </row>
    <row r="25" spans="1:8" x14ac:dyDescent="0.3">
      <c r="A25" s="340"/>
      <c r="B25" s="195" t="s">
        <v>293</v>
      </c>
      <c r="C25" s="264">
        <f>SUM(E25:H25)</f>
        <v>22</v>
      </c>
      <c r="D25" s="334"/>
      <c r="E25" s="264">
        <v>12</v>
      </c>
      <c r="F25" s="214"/>
      <c r="G25" s="264">
        <v>10</v>
      </c>
      <c r="H25" s="265">
        <v>0</v>
      </c>
    </row>
    <row r="26" spans="1:8" x14ac:dyDescent="0.3">
      <c r="A26" s="340"/>
      <c r="B26" s="195" t="s">
        <v>294</v>
      </c>
      <c r="C26" s="264">
        <f>SUM(E26:H26)</f>
        <v>111</v>
      </c>
      <c r="D26" s="334"/>
      <c r="E26" s="264">
        <v>75</v>
      </c>
      <c r="F26" s="214"/>
      <c r="G26" s="264">
        <v>26</v>
      </c>
      <c r="H26" s="265">
        <v>10</v>
      </c>
    </row>
    <row r="27" spans="1:8" ht="37.5" x14ac:dyDescent="0.3">
      <c r="A27" s="340"/>
      <c r="B27" s="196" t="s">
        <v>271</v>
      </c>
      <c r="C27" s="264">
        <f>SUM(E27:H27)</f>
        <v>22</v>
      </c>
      <c r="D27" s="334"/>
      <c r="E27" s="264">
        <v>8</v>
      </c>
      <c r="F27" s="214"/>
      <c r="G27" s="264">
        <v>2</v>
      </c>
      <c r="H27" s="265">
        <v>12</v>
      </c>
    </row>
    <row r="28" spans="1:8" ht="40.5" customHeight="1" x14ac:dyDescent="0.3">
      <c r="A28" s="340"/>
      <c r="B28" s="196" t="s">
        <v>295</v>
      </c>
      <c r="C28" s="202"/>
      <c r="D28" s="334"/>
      <c r="E28" s="214"/>
      <c r="F28" s="214"/>
      <c r="G28" s="214"/>
      <c r="H28" s="214"/>
    </row>
    <row r="29" spans="1:8" x14ac:dyDescent="0.3">
      <c r="A29" s="340"/>
      <c r="B29" s="196" t="s">
        <v>296</v>
      </c>
      <c r="C29" s="202"/>
      <c r="D29" s="334"/>
      <c r="E29" s="214"/>
      <c r="F29" s="214"/>
      <c r="G29" s="214"/>
      <c r="H29" s="214"/>
    </row>
    <row r="30" spans="1:8" x14ac:dyDescent="0.3">
      <c r="A30" s="341"/>
      <c r="B30" s="196" t="s">
        <v>286</v>
      </c>
      <c r="C30" s="202"/>
      <c r="D30" s="334"/>
      <c r="E30" s="214"/>
      <c r="F30" s="214"/>
      <c r="G30" s="214"/>
      <c r="H30" s="214"/>
    </row>
    <row r="31" spans="1:8" x14ac:dyDescent="0.3">
      <c r="A31" s="199" t="s">
        <v>73</v>
      </c>
      <c r="B31" s="226" t="s">
        <v>319</v>
      </c>
      <c r="C31" s="201">
        <f>C32+C33+C34+C35+C36</f>
        <v>688</v>
      </c>
      <c r="D31" s="334"/>
      <c r="E31" s="207">
        <f>E32+E33+E34+E35+E36</f>
        <v>644</v>
      </c>
      <c r="F31" s="207">
        <f>F32+F33+F34+F35+F36</f>
        <v>0</v>
      </c>
      <c r="G31" s="207">
        <f>G32+G33+G34+G35+G36</f>
        <v>26</v>
      </c>
      <c r="H31" s="207">
        <f>H32+H33+H34+H35+H36</f>
        <v>18</v>
      </c>
    </row>
    <row r="32" spans="1:8" x14ac:dyDescent="0.3">
      <c r="A32" s="331"/>
      <c r="B32" s="195" t="s">
        <v>297</v>
      </c>
      <c r="C32" s="264">
        <f>SUM(E32:H32)</f>
        <v>688</v>
      </c>
      <c r="D32" s="334"/>
      <c r="E32" s="264">
        <v>644</v>
      </c>
      <c r="F32" s="214"/>
      <c r="G32" s="264">
        <v>26</v>
      </c>
      <c r="H32" s="265">
        <v>18</v>
      </c>
    </row>
    <row r="33" spans="1:8" x14ac:dyDescent="0.3">
      <c r="A33" s="332"/>
      <c r="B33" s="195" t="s">
        <v>298</v>
      </c>
      <c r="C33" s="202"/>
      <c r="D33" s="334"/>
      <c r="E33" s="214"/>
      <c r="F33" s="214"/>
      <c r="G33" s="214"/>
      <c r="H33" s="214"/>
    </row>
    <row r="34" spans="1:8" x14ac:dyDescent="0.3">
      <c r="A34" s="332"/>
      <c r="B34" s="195" t="s">
        <v>299</v>
      </c>
      <c r="C34" s="202"/>
      <c r="D34" s="334"/>
      <c r="E34" s="214"/>
      <c r="F34" s="214"/>
      <c r="G34" s="214"/>
      <c r="H34" s="214"/>
    </row>
    <row r="35" spans="1:8" x14ac:dyDescent="0.3">
      <c r="A35" s="332"/>
      <c r="B35" s="195" t="s">
        <v>300</v>
      </c>
      <c r="C35" s="202"/>
      <c r="D35" s="334"/>
      <c r="E35" s="214"/>
      <c r="F35" s="214"/>
      <c r="G35" s="214"/>
      <c r="H35" s="214"/>
    </row>
    <row r="36" spans="1:8" x14ac:dyDescent="0.3">
      <c r="A36" s="261"/>
      <c r="B36" s="195" t="s">
        <v>286</v>
      </c>
      <c r="C36" s="202"/>
      <c r="D36" s="334"/>
      <c r="E36" s="214"/>
      <c r="F36" s="214"/>
      <c r="G36" s="214"/>
      <c r="H36" s="214"/>
    </row>
    <row r="37" spans="1:8" x14ac:dyDescent="0.3">
      <c r="A37" s="199" t="s">
        <v>75</v>
      </c>
      <c r="B37" s="226" t="s">
        <v>361</v>
      </c>
      <c r="C37" s="201">
        <f>C38+C39+C40+C41+C42+C43+C44+C45</f>
        <v>6</v>
      </c>
      <c r="D37" s="334"/>
      <c r="E37" s="207">
        <f>E38+E39+E40+E41+E42+E43+E44+E45</f>
        <v>6</v>
      </c>
      <c r="F37" s="207">
        <f>F38+F39+F40+F41+F42+F43+F44+F45</f>
        <v>0</v>
      </c>
      <c r="G37" s="207">
        <f>G38+G39+G40+G41+G42+G43+G44+G45</f>
        <v>0</v>
      </c>
      <c r="H37" s="207">
        <f>H38+H39+H40+H41+H42+H43+H44+H45</f>
        <v>0</v>
      </c>
    </row>
    <row r="38" spans="1:8" x14ac:dyDescent="0.3">
      <c r="A38" s="339"/>
      <c r="B38" s="195" t="s">
        <v>261</v>
      </c>
      <c r="C38" s="202">
        <f>SUM(E38:H38)</f>
        <v>6</v>
      </c>
      <c r="D38" s="334"/>
      <c r="E38" s="214">
        <v>6</v>
      </c>
      <c r="F38" s="214"/>
      <c r="G38" s="214"/>
      <c r="H38" s="214"/>
    </row>
    <row r="39" spans="1:8" x14ac:dyDescent="0.3">
      <c r="A39" s="340"/>
      <c r="B39" s="195" t="s">
        <v>370</v>
      </c>
      <c r="C39" s="202"/>
      <c r="D39" s="334"/>
      <c r="E39" s="214"/>
      <c r="F39" s="214"/>
      <c r="G39" s="214"/>
      <c r="H39" s="214"/>
    </row>
    <row r="40" spans="1:8" x14ac:dyDescent="0.3">
      <c r="A40" s="340"/>
      <c r="B40" s="195" t="s">
        <v>301</v>
      </c>
      <c r="C40" s="202"/>
      <c r="D40" s="334"/>
      <c r="E40" s="214"/>
      <c r="F40" s="214"/>
      <c r="G40" s="214"/>
      <c r="H40" s="214"/>
    </row>
    <row r="41" spans="1:8" x14ac:dyDescent="0.3">
      <c r="A41" s="340"/>
      <c r="B41" s="195" t="s">
        <v>302</v>
      </c>
      <c r="C41" s="202"/>
      <c r="D41" s="334"/>
      <c r="E41" s="214"/>
      <c r="F41" s="214"/>
      <c r="G41" s="214"/>
      <c r="H41" s="214"/>
    </row>
    <row r="42" spans="1:8" x14ac:dyDescent="0.3">
      <c r="A42" s="340"/>
      <c r="B42" s="195" t="s">
        <v>303</v>
      </c>
      <c r="C42" s="202"/>
      <c r="D42" s="334"/>
      <c r="E42" s="214"/>
      <c r="F42" s="214"/>
      <c r="G42" s="214"/>
      <c r="H42" s="214"/>
    </row>
    <row r="43" spans="1:8" x14ac:dyDescent="0.3">
      <c r="A43" s="340"/>
      <c r="B43" s="195" t="s">
        <v>304</v>
      </c>
      <c r="C43" s="202"/>
      <c r="D43" s="334"/>
      <c r="E43" s="214"/>
      <c r="F43" s="214"/>
      <c r="G43" s="214"/>
      <c r="H43" s="214"/>
    </row>
    <row r="44" spans="1:8" x14ac:dyDescent="0.3">
      <c r="A44" s="340"/>
      <c r="B44" s="195" t="s">
        <v>305</v>
      </c>
      <c r="C44" s="202"/>
      <c r="D44" s="334"/>
      <c r="E44" s="214"/>
      <c r="F44" s="214"/>
      <c r="G44" s="214"/>
      <c r="H44" s="214"/>
    </row>
    <row r="45" spans="1:8" x14ac:dyDescent="0.3">
      <c r="A45" s="341"/>
      <c r="B45" s="195" t="s">
        <v>286</v>
      </c>
      <c r="C45" s="202"/>
      <c r="D45" s="334"/>
      <c r="E45" s="214"/>
      <c r="F45" s="214"/>
      <c r="G45" s="214"/>
      <c r="H45" s="214"/>
    </row>
    <row r="46" spans="1:8" x14ac:dyDescent="0.3">
      <c r="A46" s="199" t="s">
        <v>77</v>
      </c>
      <c r="B46" s="226" t="s">
        <v>360</v>
      </c>
      <c r="C46" s="201">
        <f>C47+C48+C49+C50+C51+C52</f>
        <v>0</v>
      </c>
      <c r="D46" s="334"/>
      <c r="E46" s="207">
        <f>E47+E48+E49+E50+E51+E52</f>
        <v>0</v>
      </c>
      <c r="F46" s="207">
        <f>F47+F48+F49+F50+F51+F52</f>
        <v>0</v>
      </c>
      <c r="G46" s="207">
        <f>G47+G48+G49+G50+G51+G52</f>
        <v>0</v>
      </c>
      <c r="H46" s="207">
        <f>H47+H48+H49+H50+H51+H52</f>
        <v>0</v>
      </c>
    </row>
    <row r="47" spans="1:8" x14ac:dyDescent="0.3">
      <c r="A47" s="339"/>
      <c r="B47" s="195" t="s">
        <v>306</v>
      </c>
      <c r="C47" s="202"/>
      <c r="D47" s="334"/>
      <c r="E47" s="214"/>
      <c r="F47" s="214"/>
      <c r="G47" s="214"/>
      <c r="H47" s="214"/>
    </row>
    <row r="48" spans="1:8" x14ac:dyDescent="0.3">
      <c r="A48" s="340"/>
      <c r="B48" s="195" t="s">
        <v>307</v>
      </c>
      <c r="C48" s="202"/>
      <c r="D48" s="334"/>
      <c r="E48" s="214"/>
      <c r="F48" s="214"/>
      <c r="G48" s="214"/>
      <c r="H48" s="214"/>
    </row>
    <row r="49" spans="1:8" x14ac:dyDescent="0.3">
      <c r="A49" s="340"/>
      <c r="B49" s="195" t="s">
        <v>308</v>
      </c>
      <c r="C49" s="202"/>
      <c r="D49" s="334"/>
      <c r="E49" s="214"/>
      <c r="F49" s="214"/>
      <c r="G49" s="214"/>
      <c r="H49" s="214"/>
    </row>
    <row r="50" spans="1:8" x14ac:dyDescent="0.3">
      <c r="A50" s="340"/>
      <c r="B50" s="195" t="s">
        <v>309</v>
      </c>
      <c r="C50" s="202"/>
      <c r="D50" s="334"/>
      <c r="E50" s="214"/>
      <c r="F50" s="214"/>
      <c r="G50" s="214"/>
      <c r="H50" s="214"/>
    </row>
    <row r="51" spans="1:8" x14ac:dyDescent="0.3">
      <c r="A51" s="340"/>
      <c r="B51" s="228" t="s">
        <v>310</v>
      </c>
      <c r="C51" s="202"/>
      <c r="D51" s="334"/>
      <c r="E51" s="214"/>
      <c r="F51" s="214"/>
      <c r="G51" s="214"/>
      <c r="H51" s="214"/>
    </row>
    <row r="52" spans="1:8" x14ac:dyDescent="0.3">
      <c r="A52" s="341"/>
      <c r="B52" s="195" t="s">
        <v>286</v>
      </c>
      <c r="C52" s="202"/>
      <c r="D52" s="334"/>
      <c r="E52" s="214"/>
      <c r="F52" s="214"/>
      <c r="G52" s="214"/>
      <c r="H52" s="214"/>
    </row>
    <row r="53" spans="1:8" x14ac:dyDescent="0.3">
      <c r="A53" s="199" t="s">
        <v>79</v>
      </c>
      <c r="B53" s="226" t="s">
        <v>359</v>
      </c>
      <c r="C53" s="201">
        <f>C54+C55+C56+C57+C58+C59+C60+C61+C62</f>
        <v>389</v>
      </c>
      <c r="D53" s="334"/>
      <c r="E53" s="207">
        <f>E54+E55+E56+E57+E58+E59+E60+E61+E62</f>
        <v>286</v>
      </c>
      <c r="F53" s="207">
        <f>F54+F55+F56+F57+F58+F59+F60+F61+F62</f>
        <v>0</v>
      </c>
      <c r="G53" s="207">
        <f>G54+G55+G56+G57+G58+G59+G60+G61+G62</f>
        <v>77</v>
      </c>
      <c r="H53" s="207">
        <f>H54+H55+H56+H57+H58+H59+H60+H61+H62</f>
        <v>26</v>
      </c>
    </row>
    <row r="54" spans="1:8" x14ac:dyDescent="0.3">
      <c r="A54" s="339"/>
      <c r="B54" s="195" t="s">
        <v>311</v>
      </c>
      <c r="C54" s="264">
        <f>SUM(E54:H54)</f>
        <v>389</v>
      </c>
      <c r="D54" s="334"/>
      <c r="E54" s="264">
        <v>286</v>
      </c>
      <c r="F54" s="214"/>
      <c r="G54" s="264">
        <v>77</v>
      </c>
      <c r="H54" s="265">
        <v>26</v>
      </c>
    </row>
    <row r="55" spans="1:8" x14ac:dyDescent="0.3">
      <c r="A55" s="340"/>
      <c r="B55" s="195" t="s">
        <v>312</v>
      </c>
      <c r="C55" s="202"/>
      <c r="D55" s="334"/>
      <c r="E55" s="214"/>
      <c r="F55" s="214"/>
      <c r="G55" s="214"/>
      <c r="H55" s="214"/>
    </row>
    <row r="56" spans="1:8" x14ac:dyDescent="0.3">
      <c r="A56" s="340"/>
      <c r="B56" s="195" t="s">
        <v>313</v>
      </c>
      <c r="C56" s="202"/>
      <c r="D56" s="334"/>
      <c r="E56" s="214"/>
      <c r="F56" s="214"/>
      <c r="G56" s="214"/>
      <c r="H56" s="214"/>
    </row>
    <row r="57" spans="1:8" x14ac:dyDescent="0.3">
      <c r="A57" s="340"/>
      <c r="B57" s="195" t="s">
        <v>314</v>
      </c>
      <c r="C57" s="202"/>
      <c r="D57" s="334"/>
      <c r="E57" s="214"/>
      <c r="F57" s="214"/>
      <c r="G57" s="214"/>
      <c r="H57" s="214"/>
    </row>
    <row r="58" spans="1:8" x14ac:dyDescent="0.3">
      <c r="A58" s="340"/>
      <c r="B58" s="195" t="s">
        <v>315</v>
      </c>
      <c r="C58" s="202"/>
      <c r="D58" s="334"/>
      <c r="E58" s="214"/>
      <c r="F58" s="214"/>
      <c r="G58" s="214"/>
      <c r="H58" s="214"/>
    </row>
    <row r="59" spans="1:8" x14ac:dyDescent="0.3">
      <c r="A59" s="340"/>
      <c r="B59" s="195" t="s">
        <v>316</v>
      </c>
      <c r="C59" s="202"/>
      <c r="D59" s="334"/>
      <c r="E59" s="214"/>
      <c r="F59" s="214"/>
      <c r="G59" s="214"/>
      <c r="H59" s="214"/>
    </row>
    <row r="60" spans="1:8" x14ac:dyDescent="0.3">
      <c r="A60" s="340"/>
      <c r="B60" s="195" t="s">
        <v>317</v>
      </c>
      <c r="C60" s="202"/>
      <c r="D60" s="334"/>
      <c r="E60" s="214"/>
      <c r="F60" s="214"/>
      <c r="G60" s="214"/>
      <c r="H60" s="214"/>
    </row>
    <row r="61" spans="1:8" x14ac:dyDescent="0.3">
      <c r="A61" s="340"/>
      <c r="B61" s="195" t="s">
        <v>318</v>
      </c>
      <c r="C61" s="202"/>
      <c r="D61" s="334"/>
      <c r="E61" s="214"/>
      <c r="F61" s="214"/>
      <c r="G61" s="214"/>
      <c r="H61" s="214"/>
    </row>
    <row r="62" spans="1:8" x14ac:dyDescent="0.3">
      <c r="A62" s="341"/>
      <c r="B62" s="195" t="s">
        <v>286</v>
      </c>
      <c r="C62" s="202"/>
      <c r="D62" s="334"/>
      <c r="E62" s="214"/>
      <c r="F62" s="214"/>
      <c r="G62" s="214"/>
      <c r="H62" s="214"/>
    </row>
    <row r="63" spans="1:8" x14ac:dyDescent="0.3">
      <c r="A63" s="199" t="s">
        <v>262</v>
      </c>
      <c r="B63" s="226" t="s">
        <v>320</v>
      </c>
      <c r="C63" s="201">
        <f>C64+C65+C66+C67+C68+C69+C70+C71+C72</f>
        <v>0</v>
      </c>
      <c r="D63" s="334"/>
      <c r="E63" s="207">
        <f>E64+E65+E66+E67+E68+E69+E70+E71+E72</f>
        <v>0</v>
      </c>
      <c r="F63" s="207">
        <f>F64+F65+F66+F67+F68+F69+F70+F71+F72</f>
        <v>0</v>
      </c>
      <c r="G63" s="207">
        <f>G64+G65+G66+G67+G68+G69+G70+G71+G72</f>
        <v>0</v>
      </c>
      <c r="H63" s="207">
        <f>H64+H65+H66+H67+H68+H69+H70+H71+H72</f>
        <v>0</v>
      </c>
    </row>
    <row r="64" spans="1:8" x14ac:dyDescent="0.3">
      <c r="A64" s="339"/>
      <c r="B64" s="195" t="s">
        <v>323</v>
      </c>
      <c r="C64" s="202"/>
      <c r="D64" s="334"/>
      <c r="E64" s="214"/>
      <c r="F64" s="214"/>
      <c r="G64" s="214"/>
      <c r="H64" s="214"/>
    </row>
    <row r="65" spans="1:8" x14ac:dyDescent="0.3">
      <c r="A65" s="340"/>
      <c r="B65" s="195" t="s">
        <v>321</v>
      </c>
      <c r="C65" s="202"/>
      <c r="D65" s="334"/>
      <c r="E65" s="214"/>
      <c r="F65" s="214"/>
      <c r="G65" s="214"/>
      <c r="H65" s="214"/>
    </row>
    <row r="66" spans="1:8" x14ac:dyDescent="0.3">
      <c r="A66" s="340"/>
      <c r="B66" s="195" t="s">
        <v>322</v>
      </c>
      <c r="C66" s="202"/>
      <c r="D66" s="334"/>
      <c r="E66" s="214"/>
      <c r="F66" s="214"/>
      <c r="G66" s="214"/>
      <c r="H66" s="214"/>
    </row>
    <row r="67" spans="1:8" x14ac:dyDescent="0.3">
      <c r="A67" s="340"/>
      <c r="B67" s="195" t="s">
        <v>324</v>
      </c>
      <c r="C67" s="202"/>
      <c r="D67" s="334"/>
      <c r="E67" s="214"/>
      <c r="F67" s="214"/>
      <c r="G67" s="214"/>
      <c r="H67" s="214"/>
    </row>
    <row r="68" spans="1:8" x14ac:dyDescent="0.3">
      <c r="A68" s="340"/>
      <c r="B68" s="195" t="s">
        <v>325</v>
      </c>
      <c r="C68" s="202"/>
      <c r="D68" s="334"/>
      <c r="E68" s="214"/>
      <c r="F68" s="214"/>
      <c r="G68" s="214"/>
      <c r="H68" s="214"/>
    </row>
    <row r="69" spans="1:8" x14ac:dyDescent="0.3">
      <c r="A69" s="340"/>
      <c r="B69" s="195" t="s">
        <v>326</v>
      </c>
      <c r="C69" s="202"/>
      <c r="D69" s="334"/>
      <c r="E69" s="214"/>
      <c r="F69" s="214"/>
      <c r="G69" s="214"/>
      <c r="H69" s="214"/>
    </row>
    <row r="70" spans="1:8" x14ac:dyDescent="0.3">
      <c r="A70" s="340"/>
      <c r="B70" s="195" t="s">
        <v>327</v>
      </c>
      <c r="C70" s="202"/>
      <c r="D70" s="334"/>
      <c r="E70" s="214"/>
      <c r="F70" s="214"/>
      <c r="G70" s="214"/>
      <c r="H70" s="214"/>
    </row>
    <row r="71" spans="1:8" x14ac:dyDescent="0.3">
      <c r="A71" s="340"/>
      <c r="B71" s="195" t="s">
        <v>328</v>
      </c>
      <c r="C71" s="202"/>
      <c r="D71" s="334"/>
      <c r="E71" s="214"/>
      <c r="F71" s="214"/>
      <c r="G71" s="214"/>
      <c r="H71" s="214"/>
    </row>
    <row r="72" spans="1:8" x14ac:dyDescent="0.3">
      <c r="A72" s="341"/>
      <c r="B72" s="195" t="s">
        <v>286</v>
      </c>
      <c r="C72" s="202"/>
      <c r="D72" s="334"/>
      <c r="E72" s="214"/>
      <c r="F72" s="214"/>
      <c r="G72" s="214"/>
      <c r="H72" s="214"/>
    </row>
    <row r="73" spans="1:8" x14ac:dyDescent="0.3">
      <c r="A73" s="199" t="s">
        <v>265</v>
      </c>
      <c r="B73" s="226" t="s">
        <v>329</v>
      </c>
      <c r="C73" s="201">
        <f>C74+C75+C76+C77+C78+C79</f>
        <v>0</v>
      </c>
      <c r="D73" s="334"/>
      <c r="E73" s="207">
        <f>E74+E75+E76+E77+E78+E79</f>
        <v>0</v>
      </c>
      <c r="F73" s="207">
        <f>F74+F75+F76+F77+F78+F79</f>
        <v>0</v>
      </c>
      <c r="G73" s="207">
        <f>G74+G75+G76+G77+G78+G79</f>
        <v>0</v>
      </c>
      <c r="H73" s="207">
        <f>H74+H75+H76+H77+H78+H79</f>
        <v>0</v>
      </c>
    </row>
    <row r="74" spans="1:8" x14ac:dyDescent="0.3">
      <c r="A74" s="339"/>
      <c r="B74" s="195" t="s">
        <v>330</v>
      </c>
      <c r="C74" s="202"/>
      <c r="D74" s="334"/>
      <c r="E74" s="214"/>
      <c r="F74" s="214"/>
      <c r="G74" s="214"/>
      <c r="H74" s="214"/>
    </row>
    <row r="75" spans="1:8" x14ac:dyDescent="0.3">
      <c r="A75" s="340"/>
      <c r="B75" s="195" t="s">
        <v>268</v>
      </c>
      <c r="C75" s="202"/>
      <c r="D75" s="334"/>
      <c r="E75" s="214"/>
      <c r="F75" s="214"/>
      <c r="G75" s="214"/>
      <c r="H75" s="214"/>
    </row>
    <row r="76" spans="1:8" x14ac:dyDescent="0.3">
      <c r="A76" s="340"/>
      <c r="B76" s="195" t="s">
        <v>331</v>
      </c>
      <c r="C76" s="202"/>
      <c r="D76" s="334"/>
      <c r="E76" s="214"/>
      <c r="F76" s="214"/>
      <c r="G76" s="214"/>
      <c r="H76" s="214"/>
    </row>
    <row r="77" spans="1:8" x14ac:dyDescent="0.3">
      <c r="A77" s="340"/>
      <c r="B77" s="195" t="s">
        <v>332</v>
      </c>
      <c r="C77" s="202"/>
      <c r="D77" s="334"/>
      <c r="E77" s="214"/>
      <c r="F77" s="214"/>
      <c r="G77" s="214"/>
      <c r="H77" s="214"/>
    </row>
    <row r="78" spans="1:8" x14ac:dyDescent="0.3">
      <c r="A78" s="340"/>
      <c r="B78" s="228" t="s">
        <v>372</v>
      </c>
      <c r="C78" s="202"/>
      <c r="D78" s="334"/>
      <c r="E78" s="214"/>
      <c r="F78" s="214"/>
      <c r="G78" s="214"/>
      <c r="H78" s="214"/>
    </row>
    <row r="79" spans="1:8" x14ac:dyDescent="0.3">
      <c r="A79" s="341"/>
      <c r="B79" s="195" t="s">
        <v>286</v>
      </c>
      <c r="C79" s="202"/>
      <c r="D79" s="334"/>
      <c r="E79" s="214"/>
      <c r="F79" s="214"/>
      <c r="G79" s="214"/>
      <c r="H79" s="214"/>
    </row>
    <row r="80" spans="1:8" x14ac:dyDescent="0.3">
      <c r="A80" s="199" t="s">
        <v>267</v>
      </c>
      <c r="B80" s="226" t="s">
        <v>333</v>
      </c>
      <c r="C80" s="201">
        <f>C81+C82+C83+C84+C85+C86</f>
        <v>0</v>
      </c>
      <c r="D80" s="334"/>
      <c r="E80" s="207">
        <f>E81+E82+E83+E85+E84+E86</f>
        <v>0</v>
      </c>
      <c r="F80" s="207">
        <f>F81+F82+F83+F84+F85+F86</f>
        <v>0</v>
      </c>
      <c r="G80" s="207">
        <f>G81+G82+G83+G84+G85+G86</f>
        <v>0</v>
      </c>
      <c r="H80" s="207">
        <f>H81+H82+H83+H84+H85+H86</f>
        <v>0</v>
      </c>
    </row>
    <row r="81" spans="1:8" x14ac:dyDescent="0.3">
      <c r="A81" s="339"/>
      <c r="B81" s="195" t="s">
        <v>334</v>
      </c>
      <c r="C81" s="202"/>
      <c r="D81" s="334"/>
      <c r="E81" s="214"/>
      <c r="F81" s="214"/>
      <c r="G81" s="214"/>
      <c r="H81" s="214"/>
    </row>
    <row r="82" spans="1:8" ht="37.5" x14ac:dyDescent="0.3">
      <c r="A82" s="340"/>
      <c r="B82" s="196" t="s">
        <v>335</v>
      </c>
      <c r="C82" s="202"/>
      <c r="D82" s="334"/>
      <c r="E82" s="214"/>
      <c r="F82" s="214"/>
      <c r="G82" s="214"/>
      <c r="H82" s="214"/>
    </row>
    <row r="83" spans="1:8" x14ac:dyDescent="0.3">
      <c r="A83" s="340"/>
      <c r="B83" s="228" t="s">
        <v>373</v>
      </c>
      <c r="C83" s="202"/>
      <c r="D83" s="334"/>
      <c r="E83" s="214"/>
      <c r="F83" s="214"/>
      <c r="G83" s="214"/>
      <c r="H83" s="214"/>
    </row>
    <row r="84" spans="1:8" x14ac:dyDescent="0.3">
      <c r="A84" s="340"/>
      <c r="B84" s="195" t="s">
        <v>336</v>
      </c>
      <c r="C84" s="202"/>
      <c r="D84" s="334"/>
      <c r="E84" s="214"/>
      <c r="F84" s="214"/>
      <c r="G84" s="214"/>
      <c r="H84" s="214"/>
    </row>
    <row r="85" spans="1:8" x14ac:dyDescent="0.3">
      <c r="A85" s="340"/>
      <c r="B85" s="195" t="s">
        <v>269</v>
      </c>
      <c r="C85" s="202"/>
      <c r="D85" s="334"/>
      <c r="E85" s="214"/>
      <c r="F85" s="214"/>
      <c r="G85" s="214"/>
      <c r="H85" s="214"/>
    </row>
    <row r="86" spans="1:8" x14ac:dyDescent="0.3">
      <c r="A86" s="340"/>
      <c r="B86" s="195" t="s">
        <v>286</v>
      </c>
      <c r="C86" s="202"/>
      <c r="D86" s="334"/>
      <c r="E86" s="214"/>
      <c r="F86" s="214"/>
      <c r="G86" s="214"/>
      <c r="H86" s="214"/>
    </row>
    <row r="87" spans="1:8" x14ac:dyDescent="0.3">
      <c r="A87" s="199" t="s">
        <v>270</v>
      </c>
      <c r="B87" s="226" t="s">
        <v>337</v>
      </c>
      <c r="C87" s="201">
        <f>C88+C89+C90+C91+C92+C93+C94+C95</f>
        <v>0</v>
      </c>
      <c r="D87" s="334"/>
      <c r="E87" s="207">
        <f>E88+E89+E90+E91+E92+E93+E94+E95</f>
        <v>0</v>
      </c>
      <c r="F87" s="207">
        <f>F88+F89+F90+F91+F92+F93+F94+F95</f>
        <v>0</v>
      </c>
      <c r="G87" s="207">
        <f>G88+G89+G90+G91+G92+G93+G94+G95</f>
        <v>0</v>
      </c>
      <c r="H87" s="207">
        <f>H88+H89+H90+H91+H92+H93+H94+H95</f>
        <v>0</v>
      </c>
    </row>
    <row r="88" spans="1:8" x14ac:dyDescent="0.3">
      <c r="A88" s="339"/>
      <c r="B88" s="195" t="s">
        <v>338</v>
      </c>
      <c r="C88" s="202"/>
      <c r="D88" s="334"/>
      <c r="E88" s="214"/>
      <c r="F88" s="214"/>
      <c r="G88" s="214"/>
      <c r="H88" s="214"/>
    </row>
    <row r="89" spans="1:8" x14ac:dyDescent="0.3">
      <c r="A89" s="340"/>
      <c r="B89" s="195" t="s">
        <v>339</v>
      </c>
      <c r="C89" s="202"/>
      <c r="D89" s="334"/>
      <c r="E89" s="214"/>
      <c r="F89" s="214"/>
      <c r="G89" s="214"/>
      <c r="H89" s="214"/>
    </row>
    <row r="90" spans="1:8" x14ac:dyDescent="0.3">
      <c r="A90" s="340"/>
      <c r="B90" s="195" t="s">
        <v>340</v>
      </c>
      <c r="C90" s="202"/>
      <c r="D90" s="334"/>
      <c r="E90" s="214"/>
      <c r="F90" s="214"/>
      <c r="G90" s="214"/>
      <c r="H90" s="214"/>
    </row>
    <row r="91" spans="1:8" x14ac:dyDescent="0.3">
      <c r="A91" s="340"/>
      <c r="B91" s="195" t="s">
        <v>341</v>
      </c>
      <c r="C91" s="202"/>
      <c r="D91" s="334"/>
      <c r="E91" s="214"/>
      <c r="F91" s="214"/>
      <c r="G91" s="214"/>
      <c r="H91" s="214"/>
    </row>
    <row r="92" spans="1:8" x14ac:dyDescent="0.3">
      <c r="A92" s="340"/>
      <c r="B92" s="195" t="s">
        <v>276</v>
      </c>
      <c r="C92" s="202"/>
      <c r="D92" s="334"/>
      <c r="E92" s="214"/>
      <c r="F92" s="214"/>
      <c r="G92" s="214"/>
      <c r="H92" s="214"/>
    </row>
    <row r="93" spans="1:8" x14ac:dyDescent="0.3">
      <c r="A93" s="340"/>
      <c r="B93" s="195" t="s">
        <v>263</v>
      </c>
      <c r="C93" s="202"/>
      <c r="D93" s="334"/>
      <c r="E93" s="214"/>
      <c r="F93" s="214"/>
      <c r="G93" s="214"/>
      <c r="H93" s="214"/>
    </row>
    <row r="94" spans="1:8" x14ac:dyDescent="0.3">
      <c r="A94" s="340"/>
      <c r="B94" s="195" t="s">
        <v>264</v>
      </c>
      <c r="C94" s="202"/>
      <c r="D94" s="334"/>
      <c r="E94" s="214"/>
      <c r="F94" s="214"/>
      <c r="G94" s="214"/>
      <c r="H94" s="214"/>
    </row>
    <row r="95" spans="1:8" x14ac:dyDescent="0.3">
      <c r="A95" s="341"/>
      <c r="B95" s="195" t="s">
        <v>286</v>
      </c>
      <c r="C95" s="202"/>
      <c r="D95" s="334"/>
      <c r="E95" s="214"/>
      <c r="F95" s="214"/>
      <c r="G95" s="214"/>
      <c r="H95" s="214"/>
    </row>
    <row r="96" spans="1:8" ht="38.25" customHeight="1" x14ac:dyDescent="0.3">
      <c r="A96" s="199" t="s">
        <v>272</v>
      </c>
      <c r="B96" s="227" t="s">
        <v>346</v>
      </c>
      <c r="C96" s="201">
        <f>C97+C98+C99+C101</f>
        <v>0</v>
      </c>
      <c r="D96" s="334"/>
      <c r="E96" s="207">
        <f>E97+E98+E99+E100+E101</f>
        <v>0</v>
      </c>
      <c r="F96" s="207">
        <f>F97+F98+F99+F100+F101</f>
        <v>0</v>
      </c>
      <c r="G96" s="207">
        <f>G97+G98+G99+G100+G101</f>
        <v>0</v>
      </c>
      <c r="H96" s="207">
        <f>H97+H98+H99+H100+H101</f>
        <v>0</v>
      </c>
    </row>
    <row r="97" spans="1:8" x14ac:dyDescent="0.3">
      <c r="A97" s="331"/>
      <c r="B97" s="195" t="s">
        <v>275</v>
      </c>
      <c r="C97" s="202"/>
      <c r="D97" s="334"/>
      <c r="E97" s="214"/>
      <c r="F97" s="214"/>
      <c r="G97" s="214"/>
      <c r="H97" s="214"/>
    </row>
    <row r="98" spans="1:8" x14ac:dyDescent="0.3">
      <c r="A98" s="332"/>
      <c r="B98" s="195" t="s">
        <v>342</v>
      </c>
      <c r="C98" s="202"/>
      <c r="D98" s="334"/>
      <c r="E98" s="214"/>
      <c r="F98" s="214"/>
      <c r="G98" s="214"/>
      <c r="H98" s="214"/>
    </row>
    <row r="99" spans="1:8" ht="37.5" x14ac:dyDescent="0.3">
      <c r="A99" s="332"/>
      <c r="B99" s="196" t="s">
        <v>343</v>
      </c>
      <c r="C99" s="202"/>
      <c r="D99" s="334"/>
      <c r="E99" s="214"/>
      <c r="F99" s="214"/>
      <c r="G99" s="214"/>
      <c r="H99" s="214"/>
    </row>
    <row r="100" spans="1:8" x14ac:dyDescent="0.3">
      <c r="A100" s="332"/>
      <c r="B100" s="234" t="s">
        <v>371</v>
      </c>
      <c r="C100" s="202"/>
      <c r="D100" s="334"/>
      <c r="E100" s="214"/>
      <c r="F100" s="214"/>
      <c r="G100" s="214"/>
      <c r="H100" s="214"/>
    </row>
    <row r="101" spans="1:8" x14ac:dyDescent="0.3">
      <c r="A101" s="332"/>
      <c r="B101" s="195" t="s">
        <v>344</v>
      </c>
      <c r="C101" s="202"/>
      <c r="D101" s="334"/>
      <c r="E101" s="214"/>
      <c r="F101" s="214"/>
      <c r="G101" s="214"/>
      <c r="H101" s="214"/>
    </row>
    <row r="102" spans="1:8" x14ac:dyDescent="0.3">
      <c r="A102" s="199" t="s">
        <v>273</v>
      </c>
      <c r="B102" s="226" t="s">
        <v>345</v>
      </c>
      <c r="C102" s="201">
        <f>C103+C104+C105+C106+C107+C108+C109+C110+C111+C112</f>
        <v>2553</v>
      </c>
      <c r="D102" s="334"/>
      <c r="E102" s="207">
        <f>E103+E104+E105+E106+E107+E108+E109+E110+E111+E112</f>
        <v>1926</v>
      </c>
      <c r="F102" s="207">
        <f>F103+F104+F105+F106+F107+F108+F109+F110+F111+F112</f>
        <v>0</v>
      </c>
      <c r="G102" s="207">
        <f>G103+G104+G105+G106+G107+G108+G109+G110+G111+G112</f>
        <v>102</v>
      </c>
      <c r="H102" s="207">
        <f>H103+H104+H105+H106+H107+H108+H109+H110+H111+H112</f>
        <v>525</v>
      </c>
    </row>
    <row r="103" spans="1:8" ht="21" customHeight="1" x14ac:dyDescent="0.3">
      <c r="A103" s="336"/>
      <c r="B103" s="196" t="s">
        <v>347</v>
      </c>
      <c r="C103" s="202">
        <f>SUM(E103:H103)</f>
        <v>0</v>
      </c>
      <c r="D103" s="334"/>
      <c r="E103" s="214"/>
      <c r="F103" s="214"/>
      <c r="G103" s="214"/>
      <c r="H103" s="214"/>
    </row>
    <row r="104" spans="1:8" x14ac:dyDescent="0.3">
      <c r="A104" s="337"/>
      <c r="B104" s="195" t="s">
        <v>348</v>
      </c>
      <c r="C104" s="202"/>
      <c r="D104" s="334"/>
      <c r="E104" s="214"/>
      <c r="F104" s="214"/>
      <c r="G104" s="214"/>
      <c r="H104" s="214"/>
    </row>
    <row r="105" spans="1:8" x14ac:dyDescent="0.3">
      <c r="A105" s="337"/>
      <c r="B105" s="195" t="s">
        <v>349</v>
      </c>
      <c r="C105" s="202"/>
      <c r="D105" s="334"/>
      <c r="E105" s="214"/>
      <c r="F105" s="214"/>
      <c r="G105" s="214"/>
      <c r="H105" s="214"/>
    </row>
    <row r="106" spans="1:8" x14ac:dyDescent="0.3">
      <c r="A106" s="337"/>
      <c r="B106" s="196" t="s">
        <v>350</v>
      </c>
      <c r="C106" s="202"/>
      <c r="D106" s="334"/>
      <c r="E106" s="214"/>
      <c r="F106" s="214"/>
      <c r="G106" s="214"/>
      <c r="H106" s="214"/>
    </row>
    <row r="107" spans="1:8" x14ac:dyDescent="0.3">
      <c r="A107" s="337"/>
      <c r="B107" s="195" t="s">
        <v>351</v>
      </c>
      <c r="C107" s="202"/>
      <c r="D107" s="334"/>
      <c r="E107" s="214"/>
      <c r="F107" s="214"/>
      <c r="G107" s="214"/>
      <c r="H107" s="214"/>
    </row>
    <row r="108" spans="1:8" x14ac:dyDescent="0.3">
      <c r="A108" s="337"/>
      <c r="B108" s="195" t="s">
        <v>352</v>
      </c>
      <c r="C108" s="202"/>
      <c r="D108" s="334"/>
      <c r="E108" s="214"/>
      <c r="F108" s="214"/>
      <c r="G108" s="214"/>
      <c r="H108" s="214"/>
    </row>
    <row r="109" spans="1:8" x14ac:dyDescent="0.3">
      <c r="A109" s="337"/>
      <c r="B109" s="225" t="s">
        <v>353</v>
      </c>
      <c r="C109" s="211"/>
      <c r="D109" s="334"/>
      <c r="E109" s="214"/>
      <c r="F109" s="214"/>
      <c r="G109" s="214"/>
      <c r="H109" s="214"/>
    </row>
    <row r="110" spans="1:8" x14ac:dyDescent="0.3">
      <c r="A110" s="337"/>
      <c r="B110" s="225" t="s">
        <v>354</v>
      </c>
      <c r="C110" s="211"/>
      <c r="D110" s="334"/>
      <c r="E110" s="214"/>
      <c r="F110" s="214"/>
      <c r="G110" s="214"/>
      <c r="H110" s="214"/>
    </row>
    <row r="111" spans="1:8" x14ac:dyDescent="0.3">
      <c r="A111" s="337"/>
      <c r="B111" s="236" t="s">
        <v>374</v>
      </c>
      <c r="C111" s="211"/>
      <c r="D111" s="334"/>
      <c r="E111" s="214"/>
      <c r="F111" s="214"/>
      <c r="G111" s="214"/>
      <c r="H111" s="214"/>
    </row>
    <row r="112" spans="1:8" x14ac:dyDescent="0.3">
      <c r="A112" s="338"/>
      <c r="B112" s="225" t="s">
        <v>286</v>
      </c>
      <c r="C112" s="264">
        <f>SUM(E112:H112)</f>
        <v>2553</v>
      </c>
      <c r="D112" s="334"/>
      <c r="E112" s="264">
        <v>1926</v>
      </c>
      <c r="F112" s="214"/>
      <c r="G112" s="264">
        <v>102</v>
      </c>
      <c r="H112" s="265">
        <v>525</v>
      </c>
    </row>
    <row r="113" spans="1:8" ht="37.5" x14ac:dyDescent="0.3">
      <c r="A113" s="235" t="s">
        <v>274</v>
      </c>
      <c r="B113" s="216" t="s">
        <v>355</v>
      </c>
      <c r="C113" s="218">
        <f>C114+C115+C116</f>
        <v>801</v>
      </c>
      <c r="D113" s="334"/>
      <c r="E113" s="207">
        <f>E114+E115+E116</f>
        <v>0</v>
      </c>
      <c r="F113" s="207">
        <f>F114+F115+F116</f>
        <v>0</v>
      </c>
      <c r="G113" s="207">
        <f>G114+G115+G116</f>
        <v>0</v>
      </c>
      <c r="H113" s="207">
        <f>H114+H115+H116</f>
        <v>0</v>
      </c>
    </row>
    <row r="114" spans="1:8" x14ac:dyDescent="0.3">
      <c r="A114" s="260"/>
      <c r="B114" s="215" t="s">
        <v>356</v>
      </c>
      <c r="C114" s="217">
        <v>185</v>
      </c>
      <c r="D114" s="334"/>
      <c r="E114" s="231"/>
      <c r="F114" s="214"/>
      <c r="G114" s="214"/>
      <c r="H114" s="214"/>
    </row>
    <row r="115" spans="1:8" x14ac:dyDescent="0.3">
      <c r="A115" s="260"/>
      <c r="B115" s="215" t="s">
        <v>357</v>
      </c>
      <c r="C115" s="217">
        <v>427</v>
      </c>
      <c r="D115" s="334"/>
      <c r="E115" s="231"/>
      <c r="F115" s="214"/>
      <c r="G115" s="214"/>
      <c r="H115" s="214"/>
    </row>
    <row r="116" spans="1:8" x14ac:dyDescent="0.3">
      <c r="A116" s="260"/>
      <c r="B116" s="215" t="s">
        <v>358</v>
      </c>
      <c r="C116" s="217">
        <v>189</v>
      </c>
      <c r="D116" s="334"/>
      <c r="E116" s="231"/>
      <c r="F116" s="214"/>
      <c r="G116" s="214"/>
      <c r="H116" s="214"/>
    </row>
    <row r="117" spans="1:8" x14ac:dyDescent="0.3">
      <c r="A117" s="224"/>
      <c r="B117" s="237" t="s">
        <v>243</v>
      </c>
      <c r="C117" s="219"/>
      <c r="D117" s="335"/>
      <c r="E117" s="238">
        <f>E113+E102+E96+E87+E80+E73+E63+E53+E46+E37+E31+E23+E15+E8</f>
        <v>3651</v>
      </c>
      <c r="F117" s="238">
        <f>F113+F102+F96+F87+F80+F73+F63+F53++F46+F37+F31+F23+F15+F8</f>
        <v>0</v>
      </c>
      <c r="G117" s="238">
        <f>G113+G102+G96+G87+G80+G73+G63+G53+G46+G37+G31+G23+G15+G8</f>
        <v>462</v>
      </c>
      <c r="H117" s="238">
        <f>H113+H102+H96+H87+H80+H73+H63+H53+H46+H37+H31+H23+H15+H8</f>
        <v>659</v>
      </c>
    </row>
  </sheetData>
  <mergeCells count="20">
    <mergeCell ref="D7:H7"/>
    <mergeCell ref="A1:H1"/>
    <mergeCell ref="A2:A6"/>
    <mergeCell ref="B2:B6"/>
    <mergeCell ref="C2:C6"/>
    <mergeCell ref="D2:H2"/>
    <mergeCell ref="A81:A86"/>
    <mergeCell ref="A88:A95"/>
    <mergeCell ref="A97:A101"/>
    <mergeCell ref="A103:A112"/>
    <mergeCell ref="D8:D117"/>
    <mergeCell ref="A9:A14"/>
    <mergeCell ref="A16:A22"/>
    <mergeCell ref="A24:A30"/>
    <mergeCell ref="A32:A35"/>
    <mergeCell ref="A38:A45"/>
    <mergeCell ref="A47:A52"/>
    <mergeCell ref="A54:A62"/>
    <mergeCell ref="A64:A72"/>
    <mergeCell ref="A74:A7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90" zoomScaleNormal="100" zoomScaleSheetLayoutView="90" workbookViewId="0">
      <selection activeCell="C28" sqref="C28"/>
    </sheetView>
  </sheetViews>
  <sheetFormatPr defaultRowHeight="15" x14ac:dyDescent="0.25"/>
  <cols>
    <col min="1" max="2" width="20.42578125" customWidth="1"/>
    <col min="3" max="3" width="18.7109375" customWidth="1"/>
    <col min="4" max="5" width="18.42578125" customWidth="1"/>
    <col min="6" max="6" width="18.140625" customWidth="1"/>
    <col min="7" max="7" width="18.42578125" customWidth="1"/>
  </cols>
  <sheetData>
    <row r="1" spans="1:7" ht="18.75" x14ac:dyDescent="0.25">
      <c r="A1" s="280" t="s">
        <v>109</v>
      </c>
      <c r="B1" s="280"/>
      <c r="C1" s="280"/>
      <c r="D1" s="280"/>
      <c r="E1" s="280"/>
      <c r="F1" s="280"/>
      <c r="G1" s="280"/>
    </row>
    <row r="2" spans="1:7" ht="18.75" x14ac:dyDescent="0.25">
      <c r="A2" s="355" t="s">
        <v>110</v>
      </c>
      <c r="B2" s="355"/>
      <c r="C2" s="355"/>
      <c r="D2" s="355"/>
      <c r="E2" s="355"/>
      <c r="F2" s="355"/>
      <c r="G2" s="355"/>
    </row>
    <row r="3" spans="1:7" ht="82.5" customHeight="1" x14ac:dyDescent="0.25">
      <c r="A3" s="29" t="s">
        <v>55</v>
      </c>
      <c r="B3" s="29" t="s">
        <v>111</v>
      </c>
      <c r="C3" s="29" t="s">
        <v>112</v>
      </c>
      <c r="D3" s="29" t="s">
        <v>113</v>
      </c>
      <c r="E3" s="29" t="s">
        <v>114</v>
      </c>
      <c r="F3" s="29" t="s">
        <v>115</v>
      </c>
      <c r="G3" s="29" t="s">
        <v>116</v>
      </c>
    </row>
    <row r="4" spans="1:7" ht="25.5" customHeight="1" x14ac:dyDescent="0.25">
      <c r="A4" s="168">
        <v>1</v>
      </c>
      <c r="B4" s="169"/>
      <c r="C4" s="168"/>
      <c r="D4" s="169"/>
      <c r="E4" s="168">
        <v>0</v>
      </c>
      <c r="F4" s="168"/>
      <c r="G4" s="170"/>
    </row>
    <row r="5" spans="1:7" ht="15.75" x14ac:dyDescent="0.25">
      <c r="A5" s="168">
        <v>2</v>
      </c>
      <c r="B5" s="169"/>
      <c r="C5" s="168"/>
      <c r="D5" s="169"/>
      <c r="E5" s="168">
        <v>0</v>
      </c>
      <c r="F5" s="168"/>
      <c r="G5" s="168"/>
    </row>
    <row r="6" spans="1:7" ht="15.75" x14ac:dyDescent="0.25">
      <c r="A6" s="168">
        <v>3</v>
      </c>
      <c r="B6" s="169"/>
      <c r="C6" s="168"/>
      <c r="D6" s="169"/>
      <c r="E6" s="168">
        <v>0</v>
      </c>
      <c r="F6" s="168"/>
      <c r="G6" s="168"/>
    </row>
    <row r="7" spans="1:7" ht="15.75" x14ac:dyDescent="0.25">
      <c r="A7" s="168">
        <v>4</v>
      </c>
      <c r="B7" s="169"/>
      <c r="C7" s="168"/>
      <c r="D7" s="169"/>
      <c r="E7" s="168">
        <v>0</v>
      </c>
      <c r="F7" s="168"/>
      <c r="G7" s="168"/>
    </row>
    <row r="8" spans="1:7" ht="15.75" x14ac:dyDescent="0.25">
      <c r="A8" s="168">
        <v>5</v>
      </c>
      <c r="B8" s="169"/>
      <c r="C8" s="168"/>
      <c r="D8" s="169"/>
      <c r="E8" s="168">
        <v>0</v>
      </c>
      <c r="F8" s="168"/>
      <c r="G8" s="168"/>
    </row>
    <row r="9" spans="1:7" ht="15.75" x14ac:dyDescent="0.25">
      <c r="A9" s="168">
        <v>6</v>
      </c>
      <c r="B9" s="169"/>
      <c r="C9" s="168"/>
      <c r="D9" s="169"/>
      <c r="E9" s="168">
        <v>0</v>
      </c>
      <c r="F9" s="168"/>
      <c r="G9" s="168"/>
    </row>
    <row r="10" spans="1:7" ht="15.75" x14ac:dyDescent="0.25">
      <c r="A10" s="168">
        <v>7</v>
      </c>
      <c r="B10" s="169"/>
      <c r="C10" s="168"/>
      <c r="D10" s="169"/>
      <c r="E10" s="168">
        <v>0</v>
      </c>
      <c r="F10" s="168"/>
      <c r="G10" s="168"/>
    </row>
    <row r="11" spans="1:7" ht="15.75" x14ac:dyDescent="0.25">
      <c r="A11" s="168">
        <v>8</v>
      </c>
      <c r="B11" s="169"/>
      <c r="C11" s="168"/>
      <c r="D11" s="169"/>
      <c r="E11" s="168">
        <v>0</v>
      </c>
      <c r="F11" s="168"/>
      <c r="G11" s="168"/>
    </row>
    <row r="12" spans="1:7" ht="15.75" x14ac:dyDescent="0.25">
      <c r="A12" s="168">
        <v>9</v>
      </c>
      <c r="B12" s="169"/>
      <c r="C12" s="168"/>
      <c r="D12" s="169"/>
      <c r="E12" s="168">
        <v>0</v>
      </c>
      <c r="F12" s="168"/>
      <c r="G12" s="168"/>
    </row>
    <row r="13" spans="1:7" ht="18.75" x14ac:dyDescent="0.25">
      <c r="A13" s="168">
        <v>10</v>
      </c>
      <c r="B13" s="169"/>
      <c r="C13" s="168"/>
      <c r="D13" s="169"/>
      <c r="E13" s="168">
        <v>0</v>
      </c>
      <c r="F13" s="35"/>
      <c r="G13" s="168"/>
    </row>
    <row r="14" spans="1:7" ht="15.75" x14ac:dyDescent="0.25">
      <c r="A14" s="168">
        <v>11</v>
      </c>
      <c r="B14" s="169"/>
      <c r="C14" s="168"/>
      <c r="D14" s="169"/>
      <c r="E14" s="168">
        <v>0</v>
      </c>
      <c r="F14" s="168"/>
      <c r="G14" s="168"/>
    </row>
    <row r="15" spans="1:7" ht="15.75" x14ac:dyDescent="0.25">
      <c r="A15" s="168">
        <v>12</v>
      </c>
      <c r="B15" s="169"/>
      <c r="C15" s="168"/>
      <c r="D15" s="169"/>
      <c r="E15" s="168">
        <v>0</v>
      </c>
      <c r="F15" s="168"/>
      <c r="G15" s="168"/>
    </row>
    <row r="16" spans="1:7" ht="15.75" x14ac:dyDescent="0.25">
      <c r="A16" s="168">
        <v>13</v>
      </c>
      <c r="B16" s="169"/>
      <c r="C16" s="168"/>
      <c r="D16" s="169"/>
      <c r="E16" s="168">
        <v>0</v>
      </c>
      <c r="F16" s="168"/>
      <c r="G16" s="168"/>
    </row>
    <row r="17" spans="1:7" ht="15.75" x14ac:dyDescent="0.25">
      <c r="A17" s="168">
        <v>14</v>
      </c>
      <c r="B17" s="169"/>
      <c r="C17" s="168"/>
      <c r="D17" s="169"/>
      <c r="E17" s="168">
        <v>0</v>
      </c>
      <c r="F17" s="168"/>
      <c r="G17" s="168"/>
    </row>
    <row r="18" spans="1:7" ht="15.75" x14ac:dyDescent="0.25">
      <c r="A18" s="168">
        <v>15</v>
      </c>
      <c r="B18" s="169"/>
      <c r="C18" s="168"/>
      <c r="D18" s="169"/>
      <c r="E18" s="168">
        <v>0</v>
      </c>
      <c r="F18" s="168"/>
      <c r="G18" s="168"/>
    </row>
    <row r="19" spans="1:7" ht="15.75" x14ac:dyDescent="0.25">
      <c r="A19" s="168">
        <v>16</v>
      </c>
      <c r="B19" s="169"/>
      <c r="C19" s="168"/>
      <c r="D19" s="169"/>
      <c r="E19" s="168">
        <v>0</v>
      </c>
      <c r="F19" s="168"/>
      <c r="G19" s="168"/>
    </row>
    <row r="20" spans="1:7" ht="15.75" x14ac:dyDescent="0.25">
      <c r="A20" s="168">
        <v>17</v>
      </c>
      <c r="B20" s="169"/>
      <c r="C20" s="168"/>
      <c r="D20" s="169"/>
      <c r="E20" s="168">
        <v>0</v>
      </c>
      <c r="F20" s="168"/>
      <c r="G20" s="168"/>
    </row>
    <row r="21" spans="1:7" ht="15.75" x14ac:dyDescent="0.25">
      <c r="A21" s="168">
        <v>18</v>
      </c>
      <c r="B21" s="169"/>
      <c r="C21" s="168"/>
      <c r="D21" s="169"/>
      <c r="E21" s="168">
        <v>0</v>
      </c>
      <c r="F21" s="168"/>
      <c r="G21" s="168"/>
    </row>
    <row r="22" spans="1:7" ht="15.75" x14ac:dyDescent="0.25">
      <c r="A22" s="168">
        <v>19</v>
      </c>
      <c r="B22" s="169"/>
      <c r="C22" s="168"/>
      <c r="D22" s="169"/>
      <c r="E22" s="168">
        <v>0</v>
      </c>
      <c r="F22" s="168"/>
      <c r="G22" s="168"/>
    </row>
    <row r="23" spans="1:7" ht="15.75" x14ac:dyDescent="0.25">
      <c r="A23" s="168">
        <v>20</v>
      </c>
      <c r="B23" s="169"/>
      <c r="C23" s="168"/>
      <c r="D23" s="169"/>
      <c r="E23" s="168">
        <v>0</v>
      </c>
      <c r="F23" s="168"/>
      <c r="G23" s="168"/>
    </row>
    <row r="24" spans="1:7" ht="18.75" x14ac:dyDescent="0.25">
      <c r="A24" s="327" t="s">
        <v>108</v>
      </c>
      <c r="B24" s="328"/>
      <c r="C24" s="43"/>
      <c r="D24" s="43"/>
      <c r="E24" s="43">
        <f>E23+E22+E21+E20+E19+E18+E17+E16+E15+E14+E13+E12+E11+E10+E9+E8+E7+E6+E5+E4</f>
        <v>0</v>
      </c>
      <c r="F24" s="43"/>
      <c r="G24" s="43"/>
    </row>
  </sheetData>
  <mergeCells count="3">
    <mergeCell ref="A1:G1"/>
    <mergeCell ref="A2:G2"/>
    <mergeCell ref="A24:B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vt:i4>
      </vt:variant>
    </vt:vector>
  </HeadingPairs>
  <TitlesOfParts>
    <vt:vector size="21" baseType="lpstr">
      <vt:lpstr>Титул</vt:lpstr>
      <vt:lpstr>Разделы 1.1.-1.6</vt:lpstr>
      <vt:lpstr>Раздел 1.7</vt:lpstr>
      <vt:lpstr>Раздел 1.8</vt:lpstr>
      <vt:lpstr>Раздел 1.9</vt:lpstr>
      <vt:lpstr>Раздел 1.10</vt:lpstr>
      <vt:lpstr>Раздел 1.11</vt:lpstr>
      <vt:lpstr>Раздел 1.11 (2)</vt:lpstr>
      <vt:lpstr>Раздел 2.1</vt:lpstr>
      <vt:lpstr>Раздел 2.2</vt:lpstr>
      <vt:lpstr>Раздел 2.3</vt:lpstr>
      <vt:lpstr>Раздел 3</vt:lpstr>
      <vt:lpstr>Раздел 4</vt:lpstr>
      <vt:lpstr>Раздел 5.1</vt:lpstr>
      <vt:lpstr>Раздел 5.2</vt:lpstr>
      <vt:lpstr>Раздел 5.3</vt:lpstr>
      <vt:lpstr>Раздел 6.1</vt:lpstr>
      <vt:lpstr>Раздел 6.2</vt:lpstr>
      <vt:lpstr>Раздел 6.3</vt:lpstr>
      <vt:lpstr>Раздел 6.4</vt:lpstr>
      <vt:lpstr>'Раздел 1.10'!OLE_LINK1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2021-12-03T02:58:26Z</dcterms:modified>
</cp:coreProperties>
</file>